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BES DOSYALARI\"/>
    </mc:Choice>
  </mc:AlternateContent>
  <bookViews>
    <workbookView xWindow="120" yWindow="330" windowWidth="7440" windowHeight="9285"/>
  </bookViews>
  <sheets>
    <sheet name="Sayfa1" sheetId="1" r:id="rId1"/>
    <sheet name="thy" sheetId="2" r:id="rId2"/>
    <sheet name="PEGASUS" sheetId="3" r:id="rId3"/>
  </sheets>
  <calcPr calcId="152511"/>
  <oleSize ref="A1:AE70"/>
</workbook>
</file>

<file path=xl/sharedStrings.xml><?xml version="1.0" encoding="utf-8"?>
<sst xmlns="http://schemas.openxmlformats.org/spreadsheetml/2006/main" count="99" uniqueCount="41">
  <si>
    <t>Cari Oran</t>
  </si>
  <si>
    <t>Asit Test Oranı</t>
  </si>
  <si>
    <t>Nakit Oranı</t>
  </si>
  <si>
    <t>PEGASUS</t>
  </si>
  <si>
    <t>TÜRK HAVA YOLLARI</t>
  </si>
  <si>
    <t>Alacak Devir Hızı</t>
  </si>
  <si>
    <t>Stok Devir Hızı</t>
  </si>
  <si>
    <t>Net İşletme Sermayesi Devir Hızı</t>
  </si>
  <si>
    <t>Aktif Karlılık Oranı</t>
  </si>
  <si>
    <t>PEGASUS HAVA TAŞIMACILIĞI</t>
  </si>
  <si>
    <t>dönen varlıklar</t>
  </si>
  <si>
    <t>KVYK</t>
  </si>
  <si>
    <t>stoklar</t>
  </si>
  <si>
    <t>satışların maliyeti</t>
  </si>
  <si>
    <t>dönem başı alacaklar</t>
  </si>
  <si>
    <t>dönem sonu alacaklar</t>
  </si>
  <si>
    <t>ort.ticari alacaklar</t>
  </si>
  <si>
    <t>dönem başı stoklar</t>
  </si>
  <si>
    <t>dönem sonu stoklar</t>
  </si>
  <si>
    <t>ort. Stoklar</t>
  </si>
  <si>
    <t>net satışlar</t>
  </si>
  <si>
    <t>ort. İşl. Ser.</t>
  </si>
  <si>
    <t>net kar</t>
  </si>
  <si>
    <t>toplam aktif</t>
  </si>
  <si>
    <t>THY</t>
  </si>
  <si>
    <t>hazır değerler+men.değer.</t>
  </si>
  <si>
    <t>dönem başı dönen varlıklar</t>
  </si>
  <si>
    <t>dönem başı KVYK</t>
  </si>
  <si>
    <t>dönem başı net işl.ser</t>
  </si>
  <si>
    <t>dönem sonu dönen varlıklar</t>
  </si>
  <si>
    <t>dönem sonu KVYK</t>
  </si>
  <si>
    <t>dönem sonu net işl.ser</t>
  </si>
  <si>
    <t>Stok Devir Hızı (Gün)</t>
  </si>
  <si>
    <t>Alacak Devir Hızı (Gün)</t>
  </si>
  <si>
    <t>NET PROFIT</t>
  </si>
  <si>
    <t>Current Ratio</t>
  </si>
  <si>
    <t>TURKISH AIRLINES</t>
  </si>
  <si>
    <t>Acid Test Ratio</t>
  </si>
  <si>
    <t>Return on Assets</t>
  </si>
  <si>
    <t>PEGASUS AIRLINES</t>
  </si>
  <si>
    <t>RETURN ON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</si>
</sst>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T_L_-;\-* #,##0.00\ _T_L_-;_-* &quot;-&quot;??\ _T_L_-;_-@_-"/>
    <numFmt numFmtId="165" formatCode="_-* #,##0\ _T_L_-;\-* #,##0\ _T_L_-;_-* &quot;-&quot;??\ _T_L_-;_-@_-"/>
    <numFmt numFmtId="166" formatCode="0.0"/>
  </numFmts>
  <fonts count="12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9"/>
      <name val="Tahoma"/>
      <family val="2"/>
      <charset val="162"/>
    </font>
    <font>
      <sz val="11"/>
      <color theme="1"/>
      <name val="Calibri"/>
      <family val="2"/>
      <charset val="162"/>
      <scheme val="minor"/>
    </font>
    <font>
      <sz val="8"/>
      <color rgb="FF990000"/>
      <name val="Verdana"/>
      <family val="2"/>
      <charset val="162"/>
    </font>
    <font>
      <sz val="11"/>
      <name val="Times New Roman"/>
      <family val="1"/>
      <charset val="162"/>
    </font>
    <font>
      <b/>
      <sz val="11"/>
      <name val="Times New Roman"/>
      <family val="1"/>
      <charset val="162"/>
    </font>
    <font>
      <sz val="8"/>
      <name val="Verdana"/>
      <family val="2"/>
      <charset val="162"/>
    </font>
    <font>
      <sz val="10"/>
      <color rgb="FF000000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FFFFFF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" fontId="5" fillId="0" borderId="0" xfId="0" applyNumberFormat="1" applyFont="1" applyAlignment="1">
      <alignment horizontal="right" wrapText="1" shrinkToFit="1"/>
    </xf>
    <xf numFmtId="3" fontId="5" fillId="0" borderId="0" xfId="0" applyNumberFormat="1" applyFont="1" applyAlignment="1">
      <alignment horizontal="right" vertical="center" wrapText="1" shrinkToFit="1"/>
    </xf>
    <xf numFmtId="2" fontId="3" fillId="0" borderId="1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right" vertical="center" wrapText="1"/>
    </xf>
    <xf numFmtId="164" fontId="7" fillId="2" borderId="3" xfId="1" applyFont="1" applyFill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3" fontId="10" fillId="2" borderId="3" xfId="0" applyNumberFormat="1" applyFont="1" applyFill="1" applyBorder="1" applyAlignment="1">
      <alignment horizontal="right" vertical="center" wrapText="1"/>
    </xf>
    <xf numFmtId="165" fontId="10" fillId="2" borderId="3" xfId="1" applyNumberFormat="1" applyFont="1" applyFill="1" applyBorder="1" applyAlignment="1">
      <alignment horizontal="right" vertical="center" wrapText="1"/>
    </xf>
    <xf numFmtId="3" fontId="10" fillId="2" borderId="4" xfId="0" applyNumberFormat="1" applyFont="1" applyFill="1" applyBorder="1" applyAlignment="1">
      <alignment horizontal="right" vertical="center" wrapText="1"/>
    </xf>
    <xf numFmtId="165" fontId="10" fillId="2" borderId="4" xfId="1" applyNumberFormat="1" applyFont="1" applyFill="1" applyBorder="1" applyAlignment="1">
      <alignment horizontal="right" vertical="center" wrapText="1"/>
    </xf>
    <xf numFmtId="164" fontId="10" fillId="2" borderId="4" xfId="1" applyFont="1" applyFill="1" applyBorder="1" applyAlignment="1">
      <alignment horizontal="right" vertical="center" wrapText="1"/>
    </xf>
    <xf numFmtId="164" fontId="10" fillId="2" borderId="3" xfId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 wrapText="1" shrinkToFit="1"/>
    </xf>
    <xf numFmtId="3" fontId="10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>
        <c:manualLayout>
          <c:layoutTarget val="inner"/>
          <c:xMode val="edge"/>
          <c:yMode val="edge"/>
          <c:x val="4.7678258967629047E-2"/>
          <c:y val="0.30311388159813357"/>
          <c:w val="0.90787729658792649"/>
          <c:h val="0.6714577865266842"/>
        </c:manualLayout>
      </c:layout>
      <c:lineChart>
        <c:grouping val="standard"/>
        <c:varyColors val="0"/>
        <c:ser>
          <c:idx val="0"/>
          <c:order val="0"/>
          <c:tx>
            <c:strRef>
              <c:f>Sayfa1!$U$62</c:f>
              <c:strCache>
                <c:ptCount val="1"/>
                <c:pt idx="0">
                  <c:v>THY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Sayfa1!$V$60:$Z$61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RETURN ON ASSETS</c:v>
                  </c:pt>
                </c:lvl>
              </c:multiLvlStrCache>
            </c:multiLvlStrRef>
          </c:cat>
          <c:val>
            <c:numRef>
              <c:f>Sayfa1!$V$62:$Z$62</c:f>
              <c:numCache>
                <c:formatCode>General</c:formatCode>
                <c:ptCount val="5"/>
                <c:pt idx="0">
                  <c:v>6.5</c:v>
                </c:pt>
                <c:pt idx="1">
                  <c:v>2.69</c:v>
                </c:pt>
                <c:pt idx="2">
                  <c:v>0.11</c:v>
                </c:pt>
                <c:pt idx="3">
                  <c:v>6.03</c:v>
                </c:pt>
                <c:pt idx="4">
                  <c:v>2.69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Sayfa1!$U$63</c:f>
              <c:strCache>
                <c:ptCount val="1"/>
                <c:pt idx="0">
                  <c:v>PEGASUS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multiLvlStrRef>
              <c:f>Sayfa1!$V$60:$Z$61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RETURN ON ASSETS</c:v>
                  </c:pt>
                </c:lvl>
              </c:multiLvlStrCache>
            </c:multiLvlStrRef>
          </c:cat>
          <c:val>
            <c:numRef>
              <c:f>Sayfa1!$V$63:$Z$63</c:f>
              <c:numCache>
                <c:formatCode>General</c:formatCode>
                <c:ptCount val="5"/>
                <c:pt idx="0">
                  <c:v>1.76</c:v>
                </c:pt>
                <c:pt idx="1">
                  <c:v>1.64</c:v>
                </c:pt>
                <c:pt idx="2">
                  <c:v>-0.77</c:v>
                </c:pt>
                <c:pt idx="3">
                  <c:v>3.61</c:v>
                </c:pt>
                <c:pt idx="4">
                  <c:v>2.52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3996288"/>
        <c:axId val="1973995744"/>
      </c:lineChart>
      <c:catAx>
        <c:axId val="197399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973995744"/>
        <c:crosses val="autoZero"/>
        <c:auto val="1"/>
        <c:lblAlgn val="ctr"/>
        <c:lblOffset val="100"/>
        <c:noMultiLvlLbl val="0"/>
      </c:catAx>
      <c:valAx>
        <c:axId val="197399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97399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Sayfa1!$E$22</c:f>
              <c:strCache>
                <c:ptCount val="1"/>
                <c:pt idx="0">
                  <c:v>Net İşletme Sermayesi Devir Hızı</c:v>
                </c:pt>
              </c:strCache>
            </c:strRef>
          </c:tx>
          <c:cat>
            <c:multiLvlStrRef>
              <c:f>Sayfa1!$F$20:$J$21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TÜRK HAVA YOLLARI</c:v>
                  </c:pt>
                </c:lvl>
              </c:multiLvlStrCache>
            </c:multiLvlStrRef>
          </c:cat>
          <c:val>
            <c:numRef>
              <c:f>Sayfa1!$F$22:$J$22</c:f>
              <c:numCache>
                <c:formatCode>0.00</c:formatCode>
                <c:ptCount val="5"/>
                <c:pt idx="0">
                  <c:v>7.7445721631125775</c:v>
                </c:pt>
                <c:pt idx="1">
                  <c:v>9.3504798491245591</c:v>
                </c:pt>
                <c:pt idx="2">
                  <c:v>22.021629123813259</c:v>
                </c:pt>
                <c:pt idx="3">
                  <c:v>54.955852031695656</c:v>
                </c:pt>
                <c:pt idx="4">
                  <c:v>13.574798424823662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Sayfa1!$E$23</c:f>
              <c:strCache>
                <c:ptCount val="1"/>
                <c:pt idx="0">
                  <c:v>Aktif Karlılık Oranı</c:v>
                </c:pt>
              </c:strCache>
            </c:strRef>
          </c:tx>
          <c:cat>
            <c:multiLvlStrRef>
              <c:f>Sayfa1!$F$20:$J$21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TÜRK HAVA YOLLARI</c:v>
                  </c:pt>
                </c:lvl>
              </c:multiLvlStrCache>
            </c:multiLvlStrRef>
          </c:cat>
          <c:val>
            <c:numRef>
              <c:f>Sayfa1!$F$23:$J$23</c:f>
              <c:numCache>
                <c:formatCode>0.00</c:formatCode>
                <c:ptCount val="5"/>
                <c:pt idx="0">
                  <c:v>6.5037455424110338</c:v>
                </c:pt>
                <c:pt idx="1">
                  <c:v>2.689890392323512</c:v>
                </c:pt>
                <c:pt idx="2">
                  <c:v>0.11287224429554576</c:v>
                </c:pt>
                <c:pt idx="3">
                  <c:v>6.0346792984673199</c:v>
                </c:pt>
                <c:pt idx="4">
                  <c:v>2.6878941864944585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722848"/>
        <c:axId val="1866725024"/>
      </c:lineChart>
      <c:catAx>
        <c:axId val="1866722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6725024"/>
        <c:crosses val="autoZero"/>
        <c:auto val="1"/>
        <c:lblAlgn val="ctr"/>
        <c:lblOffset val="100"/>
        <c:noMultiLvlLbl val="0"/>
      </c:catAx>
      <c:valAx>
        <c:axId val="18667250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66722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Sayfa1!$E$6</c:f>
              <c:strCache>
                <c:ptCount val="1"/>
                <c:pt idx="0">
                  <c:v>Alacak Devir Hızı (Gün)</c:v>
                </c:pt>
              </c:strCache>
            </c:strRef>
          </c:tx>
          <c:cat>
            <c:multiLvlStrRef>
              <c:f>Sayfa1!$F$4:$J$5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TÜRK HAVA YOLLARI</c:v>
                  </c:pt>
                </c:lvl>
              </c:multiLvlStrCache>
            </c:multiLvlStrRef>
          </c:cat>
          <c:val>
            <c:numRef>
              <c:f>Sayfa1!$F$6:$J$6</c:f>
              <c:numCache>
                <c:formatCode>0.00</c:formatCode>
                <c:ptCount val="5"/>
                <c:pt idx="0">
                  <c:v>20.608784932047925</c:v>
                </c:pt>
                <c:pt idx="1">
                  <c:v>22.129252536891322</c:v>
                </c:pt>
                <c:pt idx="2">
                  <c:v>20.666934006992808</c:v>
                </c:pt>
                <c:pt idx="3">
                  <c:v>18.877691766548583</c:v>
                </c:pt>
                <c:pt idx="4">
                  <c:v>18.677871567340375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Sayfa1!$E$7</c:f>
              <c:strCache>
                <c:ptCount val="1"/>
                <c:pt idx="0">
                  <c:v>Stok Devir Hızı (Gün)</c:v>
                </c:pt>
              </c:strCache>
            </c:strRef>
          </c:tx>
          <c:cat>
            <c:multiLvlStrRef>
              <c:f>Sayfa1!$F$4:$J$5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TÜRK HAVA YOLLARI</c:v>
                  </c:pt>
                </c:lvl>
              </c:multiLvlStrCache>
            </c:multiLvlStrRef>
          </c:cat>
          <c:val>
            <c:numRef>
              <c:f>Sayfa1!$F$7:$J$7</c:f>
              <c:numCache>
                <c:formatCode>0.00</c:formatCode>
                <c:ptCount val="5"/>
                <c:pt idx="0">
                  <c:v>8.7894811517432743</c:v>
                </c:pt>
                <c:pt idx="1">
                  <c:v>8.8656883047115205</c:v>
                </c:pt>
                <c:pt idx="2">
                  <c:v>7.9034074152192231</c:v>
                </c:pt>
                <c:pt idx="3">
                  <c:v>7.8407624538498411</c:v>
                </c:pt>
                <c:pt idx="4">
                  <c:v>7.172860248330803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Sayfa1!$E$8</c:f>
              <c:strCache>
                <c:ptCount val="1"/>
                <c:pt idx="0">
                  <c:v>Aktif Karlılık Oranı</c:v>
                </c:pt>
              </c:strCache>
            </c:strRef>
          </c:tx>
          <c:cat>
            <c:multiLvlStrRef>
              <c:f>Sayfa1!$F$4:$J$5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TÜRK HAVA YOLLARI</c:v>
                  </c:pt>
                </c:lvl>
              </c:multiLvlStrCache>
            </c:multiLvlStrRef>
          </c:cat>
          <c:val>
            <c:numRef>
              <c:f>Sayfa1!$F$8:$J$8</c:f>
              <c:numCache>
                <c:formatCode>0.00</c:formatCode>
                <c:ptCount val="5"/>
                <c:pt idx="0">
                  <c:v>6.5037455424110338</c:v>
                </c:pt>
                <c:pt idx="1">
                  <c:v>2.689890392323512</c:v>
                </c:pt>
                <c:pt idx="2">
                  <c:v>0.11287224429554576</c:v>
                </c:pt>
                <c:pt idx="3">
                  <c:v>6.0346792984673199</c:v>
                </c:pt>
                <c:pt idx="4">
                  <c:v>2.6878941864944585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726112"/>
        <c:axId val="1866733728"/>
      </c:lineChart>
      <c:catAx>
        <c:axId val="186672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6733728"/>
        <c:crosses val="autoZero"/>
        <c:auto val="1"/>
        <c:lblAlgn val="ctr"/>
        <c:lblOffset val="100"/>
        <c:noMultiLvlLbl val="0"/>
      </c:catAx>
      <c:valAx>
        <c:axId val="186673372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66726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Sayfa1!$E$16</c:f>
              <c:strCache>
                <c:ptCount val="1"/>
                <c:pt idx="0">
                  <c:v>Current Ratio</c:v>
                </c:pt>
              </c:strCache>
            </c:strRef>
          </c:tx>
          <c:invertIfNegative val="0"/>
          <c:cat>
            <c:multiLvlStrRef>
              <c:f>Sayfa1!$F$14:$J$15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TURKISH AIRLINES</c:v>
                  </c:pt>
                </c:lvl>
              </c:multiLvlStrCache>
            </c:multiLvlStrRef>
          </c:cat>
          <c:val>
            <c:numRef>
              <c:f>Sayfa1!$F$16:$J$16</c:f>
              <c:numCache>
                <c:formatCode>0.00</c:formatCode>
                <c:ptCount val="5"/>
                <c:pt idx="0">
                  <c:v>1.4363805517574093</c:v>
                </c:pt>
                <c:pt idx="1">
                  <c:v>1.3742721298342149</c:v>
                </c:pt>
                <c:pt idx="2">
                  <c:v>1.0309045574594742</c:v>
                </c:pt>
                <c:pt idx="3">
                  <c:v>0.8601780779718039</c:v>
                </c:pt>
                <c:pt idx="4">
                  <c:v>0.68175282307305829</c:v>
                </c:pt>
              </c:numCache>
            </c:numRef>
          </c:val>
        </c:ser>
        <c:ser>
          <c:idx val="1"/>
          <c:order val="1"/>
          <c:tx>
            <c:strRef>
              <c:f>Sayfa1!$E$17</c:f>
              <c:strCache>
                <c:ptCount val="1"/>
                <c:pt idx="0">
                  <c:v>Acid Test Ratio</c:v>
                </c:pt>
              </c:strCache>
            </c:strRef>
          </c:tx>
          <c:invertIfNegative val="0"/>
          <c:cat>
            <c:multiLvlStrRef>
              <c:f>Sayfa1!$F$14:$J$15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TURKISH AIRLINES</c:v>
                  </c:pt>
                </c:lvl>
              </c:multiLvlStrCache>
            </c:multiLvlStrRef>
          </c:cat>
          <c:val>
            <c:numRef>
              <c:f>Sayfa1!$F$17:$J$17</c:f>
              <c:numCache>
                <c:formatCode>0.00</c:formatCode>
                <c:ptCount val="5"/>
                <c:pt idx="0">
                  <c:v>1.3599427201728422</c:v>
                </c:pt>
                <c:pt idx="1">
                  <c:v>1.3065474137168893</c:v>
                </c:pt>
                <c:pt idx="2">
                  <c:v>0.96718406755788455</c:v>
                </c:pt>
                <c:pt idx="3">
                  <c:v>0.80300587449030547</c:v>
                </c:pt>
                <c:pt idx="4">
                  <c:v>0.63029679797668192</c:v>
                </c:pt>
              </c:numCache>
            </c:numRef>
          </c:val>
        </c:ser>
        <c:ser>
          <c:idx val="2"/>
          <c:order val="2"/>
          <c:tx>
            <c:strRef>
              <c:f>Sayfa1!$E$18</c:f>
              <c:strCache>
                <c:ptCount val="1"/>
                <c:pt idx="0">
                  <c:v>Return on Assets</c:v>
                </c:pt>
              </c:strCache>
            </c:strRef>
          </c:tx>
          <c:invertIfNegative val="0"/>
          <c:cat>
            <c:multiLvlStrRef>
              <c:f>Sayfa1!$F$14:$J$15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TURKISH AIRLINES</c:v>
                  </c:pt>
                </c:lvl>
              </c:multiLvlStrCache>
            </c:multiLvlStrRef>
          </c:cat>
          <c:val>
            <c:numRef>
              <c:f>Sayfa1!$F$18:$J$18</c:f>
              <c:numCache>
                <c:formatCode>0.00</c:formatCode>
                <c:ptCount val="5"/>
                <c:pt idx="0">
                  <c:v>6.5037455424110338</c:v>
                </c:pt>
                <c:pt idx="1">
                  <c:v>2.689890392323512</c:v>
                </c:pt>
                <c:pt idx="2">
                  <c:v>0.11287224429554576</c:v>
                </c:pt>
                <c:pt idx="3">
                  <c:v>6.0346792984673199</c:v>
                </c:pt>
                <c:pt idx="4">
                  <c:v>2.6878941864944585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6729920"/>
        <c:axId val="1866724480"/>
      </c:barChart>
      <c:catAx>
        <c:axId val="1866729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6724480"/>
        <c:crosses val="autoZero"/>
        <c:auto val="1"/>
        <c:lblAlgn val="ctr"/>
        <c:lblOffset val="100"/>
        <c:noMultiLvlLbl val="0"/>
      </c:catAx>
      <c:valAx>
        <c:axId val="186672448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66729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Sayfa1!$E$38</c:f>
              <c:strCache>
                <c:ptCount val="1"/>
                <c:pt idx="0">
                  <c:v>Nakit Oranı</c:v>
                </c:pt>
              </c:strCache>
            </c:strRef>
          </c:tx>
          <c:cat>
            <c:multiLvlStrRef>
              <c:f>Sayfa1!$F$36:$J$37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TÜRK HAVA YOLLARI</c:v>
                  </c:pt>
                </c:lvl>
              </c:multiLvlStrCache>
            </c:multiLvlStrRef>
          </c:cat>
          <c:val>
            <c:numRef>
              <c:f>Sayfa1!$F$38:$J$38</c:f>
              <c:numCache>
                <c:formatCode>0.00</c:formatCode>
                <c:ptCount val="5"/>
                <c:pt idx="0">
                  <c:v>56.232685896731191</c:v>
                </c:pt>
                <c:pt idx="1">
                  <c:v>32.034409949286783</c:v>
                </c:pt>
                <c:pt idx="2">
                  <c:v>39.214471543194861</c:v>
                </c:pt>
                <c:pt idx="3">
                  <c:v>29.89946935098795</c:v>
                </c:pt>
                <c:pt idx="4">
                  <c:v>20.126754521197157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Sayfa1!$E$39</c:f>
              <c:strCache>
                <c:ptCount val="1"/>
                <c:pt idx="0">
                  <c:v>Aktif Karlılık Oranı</c:v>
                </c:pt>
              </c:strCache>
            </c:strRef>
          </c:tx>
          <c:cat>
            <c:multiLvlStrRef>
              <c:f>Sayfa1!$F$36:$J$37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2111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TÜRK HAVA YOLLARI</c:v>
                  </c:pt>
                </c:lvl>
              </c:multiLvlStrCache>
            </c:multiLvlStrRef>
          </c:cat>
          <c:val>
            <c:numRef>
              <c:f>Sayfa1!$F$39:$J$39</c:f>
              <c:numCache>
                <c:formatCode>0.00</c:formatCode>
                <c:ptCount val="5"/>
                <c:pt idx="0">
                  <c:v>6.5037455424110338</c:v>
                </c:pt>
                <c:pt idx="1">
                  <c:v>2.689890392323512</c:v>
                </c:pt>
                <c:pt idx="2">
                  <c:v>0.11287224429554576</c:v>
                </c:pt>
                <c:pt idx="3">
                  <c:v>6.0346792984673199</c:v>
                </c:pt>
                <c:pt idx="4">
                  <c:v>2.6878941864944585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730464"/>
        <c:axId val="1866726656"/>
      </c:lineChart>
      <c:catAx>
        <c:axId val="1866730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6726656"/>
        <c:crosses val="autoZero"/>
        <c:auto val="1"/>
        <c:lblAlgn val="ctr"/>
        <c:lblOffset val="100"/>
        <c:noMultiLvlLbl val="0"/>
      </c:catAx>
      <c:valAx>
        <c:axId val="18667266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66730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Sayfa1!$E$48</c:f>
              <c:strCache>
                <c:ptCount val="1"/>
                <c:pt idx="0">
                  <c:v>Current Ratio</c:v>
                </c:pt>
              </c:strCache>
            </c:strRef>
          </c:tx>
          <c:invertIfNegative val="0"/>
          <c:cat>
            <c:multiLvlStrRef>
              <c:f>Sayfa1!$F$46:$J$47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AIRLINES</c:v>
                  </c:pt>
                </c:lvl>
              </c:multiLvlStrCache>
            </c:multiLvlStrRef>
          </c:cat>
          <c:val>
            <c:numRef>
              <c:f>Sayfa1!$F$48:$J$48</c:f>
              <c:numCache>
                <c:formatCode>0.00</c:formatCode>
                <c:ptCount val="5"/>
                <c:pt idx="0">
                  <c:v>0.25341162466754541</c:v>
                </c:pt>
                <c:pt idx="1">
                  <c:v>0.2790043038618063</c:v>
                </c:pt>
                <c:pt idx="2">
                  <c:v>0.35538705250564917</c:v>
                </c:pt>
                <c:pt idx="3">
                  <c:v>0.63063451462435505</c:v>
                </c:pt>
                <c:pt idx="4">
                  <c:v>1.7584100025462466</c:v>
                </c:pt>
              </c:numCache>
            </c:numRef>
          </c:val>
        </c:ser>
        <c:ser>
          <c:idx val="1"/>
          <c:order val="1"/>
          <c:tx>
            <c:strRef>
              <c:f>Sayfa1!$E$49</c:f>
              <c:strCache>
                <c:ptCount val="1"/>
                <c:pt idx="0">
                  <c:v>Acid Test Ratio</c:v>
                </c:pt>
              </c:strCache>
            </c:strRef>
          </c:tx>
          <c:invertIfNegative val="0"/>
          <c:cat>
            <c:multiLvlStrRef>
              <c:f>Sayfa1!$F$46:$J$47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AIRLINES</c:v>
                  </c:pt>
                </c:lvl>
              </c:multiLvlStrCache>
            </c:multiLvlStrRef>
          </c:cat>
          <c:val>
            <c:numRef>
              <c:f>Sayfa1!$F$49:$J$49</c:f>
              <c:numCache>
                <c:formatCode>0.00</c:formatCode>
                <c:ptCount val="5"/>
                <c:pt idx="0">
                  <c:v>0.25294945294358828</c:v>
                </c:pt>
                <c:pt idx="1">
                  <c:v>0.27846969651844777</c:v>
                </c:pt>
                <c:pt idx="2">
                  <c:v>0.35434641295583047</c:v>
                </c:pt>
                <c:pt idx="3">
                  <c:v>0.62713576568795526</c:v>
                </c:pt>
                <c:pt idx="4">
                  <c:v>1.7524541516568746</c:v>
                </c:pt>
              </c:numCache>
            </c:numRef>
          </c:val>
        </c:ser>
        <c:ser>
          <c:idx val="2"/>
          <c:order val="2"/>
          <c:tx>
            <c:strRef>
              <c:f>Sayfa1!$E$50</c:f>
              <c:strCache>
                <c:ptCount val="1"/>
                <c:pt idx="0">
                  <c:v>Return on Assets</c:v>
                </c:pt>
              </c:strCache>
            </c:strRef>
          </c:tx>
          <c:invertIfNegative val="0"/>
          <c:cat>
            <c:multiLvlStrRef>
              <c:f>Sayfa1!$F$46:$J$47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AIRLINES</c:v>
                  </c:pt>
                </c:lvl>
              </c:multiLvlStrCache>
            </c:multiLvlStrRef>
          </c:cat>
          <c:val>
            <c:numRef>
              <c:f>Sayfa1!$F$50:$J$50</c:f>
              <c:numCache>
                <c:formatCode>0.00</c:formatCode>
                <c:ptCount val="5"/>
                <c:pt idx="0">
                  <c:v>1.7555343576944122</c:v>
                </c:pt>
                <c:pt idx="1">
                  <c:v>1.6372624461175409</c:v>
                </c:pt>
                <c:pt idx="2">
                  <c:v>-0.76880175399910522</c:v>
                </c:pt>
                <c:pt idx="3">
                  <c:v>3.6105239431709095</c:v>
                </c:pt>
                <c:pt idx="4">
                  <c:v>2.5244951386187302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6727744"/>
        <c:axId val="1866731552"/>
      </c:barChart>
      <c:catAx>
        <c:axId val="1866727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6731552"/>
        <c:crosses val="autoZero"/>
        <c:auto val="1"/>
        <c:lblAlgn val="ctr"/>
        <c:lblOffset val="100"/>
        <c:noMultiLvlLbl val="0"/>
      </c:catAx>
      <c:valAx>
        <c:axId val="18667315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66727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Sayfa1!$E$69</c:f>
              <c:strCache>
                <c:ptCount val="1"/>
                <c:pt idx="0">
                  <c:v>Net İşletme Sermayesi Devir Hızı</c:v>
                </c:pt>
              </c:strCache>
            </c:strRef>
          </c:tx>
          <c:cat>
            <c:multiLvlStrRef>
              <c:f>Sayfa1!$F$67:$J$68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HAVA TAŞIMACILIĞI</c:v>
                  </c:pt>
                </c:lvl>
              </c:multiLvlStrCache>
            </c:multiLvlStrRef>
          </c:cat>
          <c:val>
            <c:numRef>
              <c:f>Sayfa1!$F$69:$J$69</c:f>
              <c:numCache>
                <c:formatCode>0.00</c:formatCode>
                <c:ptCount val="5"/>
                <c:pt idx="0">
                  <c:v>-7.2065286831374253</c:v>
                </c:pt>
                <c:pt idx="1">
                  <c:v>-4.2048739053018211</c:v>
                </c:pt>
                <c:pt idx="2">
                  <c:v>-4.6297536652470885</c:v>
                </c:pt>
                <c:pt idx="3">
                  <c:v>-6.8780746443370324</c:v>
                </c:pt>
                <c:pt idx="4">
                  <c:v>15.256608489961041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Sayfa1!$E$70</c:f>
              <c:strCache>
                <c:ptCount val="1"/>
                <c:pt idx="0">
                  <c:v>Aktif Karlılık Oranı</c:v>
                </c:pt>
              </c:strCache>
            </c:strRef>
          </c:tx>
          <c:cat>
            <c:multiLvlStrRef>
              <c:f>Sayfa1!$F$67:$J$68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HAVA TAŞIMACILIĞI</c:v>
                  </c:pt>
                </c:lvl>
              </c:multiLvlStrCache>
            </c:multiLvlStrRef>
          </c:cat>
          <c:val>
            <c:numRef>
              <c:f>Sayfa1!$F$70:$J$70</c:f>
              <c:numCache>
                <c:formatCode>0.00</c:formatCode>
                <c:ptCount val="5"/>
                <c:pt idx="0">
                  <c:v>1.7555343576944122</c:v>
                </c:pt>
                <c:pt idx="1">
                  <c:v>1.6372624461175409</c:v>
                </c:pt>
                <c:pt idx="2">
                  <c:v>-0.76880175399910522</c:v>
                </c:pt>
                <c:pt idx="3">
                  <c:v>3.6105239431709095</c:v>
                </c:pt>
                <c:pt idx="4">
                  <c:v>2.5244951386187302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3999008"/>
        <c:axId val="1974000096"/>
      </c:lineChart>
      <c:catAx>
        <c:axId val="1973999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74000096"/>
        <c:crosses val="autoZero"/>
        <c:auto val="1"/>
        <c:lblAlgn val="ctr"/>
        <c:lblOffset val="100"/>
        <c:noMultiLvlLbl val="0"/>
      </c:catAx>
      <c:valAx>
        <c:axId val="19740000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973999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Sayfa1!$E$59</c:f>
              <c:strCache>
                <c:ptCount val="1"/>
                <c:pt idx="0">
                  <c:v>Alacak Devir Hızı (Gün)</c:v>
                </c:pt>
              </c:strCache>
            </c:strRef>
          </c:tx>
          <c:cat>
            <c:multiLvlStrRef>
              <c:f>Sayfa1!$F$57:$J$58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HAVA TAŞIMACILIĞI</c:v>
                  </c:pt>
                </c:lvl>
              </c:multiLvlStrCache>
            </c:multiLvlStrRef>
          </c:cat>
          <c:val>
            <c:numRef>
              <c:f>Sayfa1!$F$59:$J$59</c:f>
              <c:numCache>
                <c:formatCode>0.00</c:formatCode>
                <c:ptCount val="5"/>
                <c:pt idx="0">
                  <c:v>12.067694146849455</c:v>
                </c:pt>
                <c:pt idx="1">
                  <c:v>8.5006896941800605</c:v>
                </c:pt>
                <c:pt idx="2">
                  <c:v>11.95349460946389</c:v>
                </c:pt>
                <c:pt idx="3">
                  <c:v>11.664246174575885</c:v>
                </c:pt>
                <c:pt idx="4">
                  <c:v>17.868231918304719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Sayfa1!$E$60</c:f>
              <c:strCache>
                <c:ptCount val="1"/>
                <c:pt idx="0">
                  <c:v>Stok Devir Hızı (Gün)</c:v>
                </c:pt>
              </c:strCache>
            </c:strRef>
          </c:tx>
          <c:cat>
            <c:multiLvlStrRef>
              <c:f>Sayfa1!$F$57:$J$58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HAVA TAŞIMACILIĞI</c:v>
                  </c:pt>
                </c:lvl>
              </c:multiLvlStrCache>
            </c:multiLvlStrRef>
          </c:cat>
          <c:val>
            <c:numRef>
              <c:f>Sayfa1!$F$60:$J$60</c:f>
              <c:numCache>
                <c:formatCode>0.0</c:formatCode>
                <c:ptCount val="5"/>
                <c:pt idx="0">
                  <c:v>5.1980422760993364E-2</c:v>
                </c:pt>
                <c:pt idx="1">
                  <c:v>6.7806278363680916E-2</c:v>
                </c:pt>
                <c:pt idx="2">
                  <c:v>0.10459837060454168</c:v>
                </c:pt>
                <c:pt idx="3">
                  <c:v>0.28077200919188106</c:v>
                </c:pt>
                <c:pt idx="4">
                  <c:v>0.55288346701606961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Sayfa1!$E$61</c:f>
              <c:strCache>
                <c:ptCount val="1"/>
                <c:pt idx="0">
                  <c:v>Aktif Karlılık Oranı</c:v>
                </c:pt>
              </c:strCache>
            </c:strRef>
          </c:tx>
          <c:cat>
            <c:multiLvlStrRef>
              <c:f>Sayfa1!$F$57:$J$58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HAVA TAŞIMACILIĞI</c:v>
                  </c:pt>
                </c:lvl>
              </c:multiLvlStrCache>
            </c:multiLvlStrRef>
          </c:cat>
          <c:val>
            <c:numRef>
              <c:f>Sayfa1!$F$61:$J$61</c:f>
              <c:numCache>
                <c:formatCode>0.00</c:formatCode>
                <c:ptCount val="5"/>
                <c:pt idx="0">
                  <c:v>1.7555343576944122</c:v>
                </c:pt>
                <c:pt idx="1">
                  <c:v>1.6372624461175409</c:v>
                </c:pt>
                <c:pt idx="2">
                  <c:v>-0.76880175399910522</c:v>
                </c:pt>
                <c:pt idx="3">
                  <c:v>3.6105239431709095</c:v>
                </c:pt>
                <c:pt idx="4">
                  <c:v>2.5244951386187302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3989760"/>
        <c:axId val="1973989216"/>
      </c:lineChart>
      <c:catAx>
        <c:axId val="1973989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73989216"/>
        <c:crosses val="autoZero"/>
        <c:auto val="1"/>
        <c:lblAlgn val="ctr"/>
        <c:lblOffset val="100"/>
        <c:noMultiLvlLbl val="0"/>
      </c:catAx>
      <c:valAx>
        <c:axId val="197398921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973989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Sayfa1!$L$59</c:f>
              <c:strCache>
                <c:ptCount val="1"/>
                <c:pt idx="0">
                  <c:v>Nakit Oranı</c:v>
                </c:pt>
              </c:strCache>
            </c:strRef>
          </c:tx>
          <c:cat>
            <c:multiLvlStrRef>
              <c:f>Sayfa1!$M$57:$Q$58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HAVA TAŞIMACILIĞI</c:v>
                  </c:pt>
                </c:lvl>
              </c:multiLvlStrCache>
            </c:multiLvlStrRef>
          </c:cat>
          <c:val>
            <c:numRef>
              <c:f>Sayfa1!$M$59:$Q$59</c:f>
              <c:numCache>
                <c:formatCode>0.00</c:formatCode>
                <c:ptCount val="5"/>
                <c:pt idx="0">
                  <c:v>2.5721292684639225</c:v>
                </c:pt>
                <c:pt idx="1">
                  <c:v>12.613320491230054</c:v>
                </c:pt>
                <c:pt idx="2">
                  <c:v>3.5064525076056707</c:v>
                </c:pt>
                <c:pt idx="3">
                  <c:v>39.055882617511401</c:v>
                </c:pt>
                <c:pt idx="4">
                  <c:v>129.48716860975736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Sayfa1!$L$60</c:f>
              <c:strCache>
                <c:ptCount val="1"/>
                <c:pt idx="0">
                  <c:v>Aktif Karlılık Oranı</c:v>
                </c:pt>
              </c:strCache>
            </c:strRef>
          </c:tx>
          <c:cat>
            <c:multiLvlStrRef>
              <c:f>Sayfa1!$M$57:$Q$58</c:f>
              <c:multiLvlStrCache>
                <c:ptCount val="5"/>
                <c:lvl>
                  <c:pt idx="0">
                    <c:v>2009</c:v>
                  </c:pt>
                  <c:pt idx="1">
                    <c:v>2010</c:v>
                  </c:pt>
                  <c:pt idx="2">
                    <c:v>2011</c:v>
                  </c:pt>
                  <c:pt idx="3">
                    <c:v>2012</c:v>
                  </c:pt>
                  <c:pt idx="4">
                    <c:v>2013</c:v>
                  </c:pt>
                </c:lvl>
                <c:lvl>
                  <c:pt idx="0">
                    <c:v>PEGASUS HAVA TAŞIMACILIĞI</c:v>
                  </c:pt>
                </c:lvl>
              </c:multiLvlStrCache>
            </c:multiLvlStrRef>
          </c:cat>
          <c:val>
            <c:numRef>
              <c:f>Sayfa1!$M$60:$Q$60</c:f>
              <c:numCache>
                <c:formatCode>0.00</c:formatCode>
                <c:ptCount val="5"/>
                <c:pt idx="0">
                  <c:v>1.7555343576944122</c:v>
                </c:pt>
                <c:pt idx="1">
                  <c:v>1.6372624461175409</c:v>
                </c:pt>
                <c:pt idx="2">
                  <c:v>-0.76880175399910522</c:v>
                </c:pt>
                <c:pt idx="3">
                  <c:v>3.6105239431709095</c:v>
                </c:pt>
                <c:pt idx="4">
                  <c:v>2.5244951386187302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3991936"/>
        <c:axId val="1974002816"/>
      </c:lineChart>
      <c:catAx>
        <c:axId val="1973991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tr-TR"/>
          </a:p>
        </c:txPr>
        <c:crossAx val="1974002816"/>
        <c:crosses val="autoZero"/>
        <c:auto val="1"/>
        <c:lblAlgn val="ctr"/>
        <c:lblOffset val="100"/>
        <c:noMultiLvlLbl val="0"/>
      </c:catAx>
      <c:valAx>
        <c:axId val="197400281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973991936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 sz="800"/>
          </a:pPr>
          <a:endParaRPr lang="tr-TR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11206</xdr:colOff>
      <xdr:row>46</xdr:row>
      <xdr:rowOff>169209</xdr:rowOff>
    </xdr:from>
    <xdr:to>
      <xdr:col>21</xdr:col>
      <xdr:colOff>526677</xdr:colOff>
      <xdr:row>60</xdr:row>
      <xdr:rowOff>166967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6</xdr:row>
      <xdr:rowOff>19050</xdr:rowOff>
    </xdr:from>
    <xdr:to>
      <xdr:col>7</xdr:col>
      <xdr:colOff>209550</xdr:colOff>
      <xdr:row>16</xdr:row>
      <xdr:rowOff>114299</xdr:rowOff>
    </xdr:to>
    <xdr:graphicFrame macro="">
      <xdr:nvGraphicFramePr>
        <xdr:cNvPr id="6" name="Grafi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447676</xdr:colOff>
      <xdr:row>19</xdr:row>
      <xdr:rowOff>171450</xdr:rowOff>
    </xdr:from>
    <xdr:to>
      <xdr:col>7</xdr:col>
      <xdr:colOff>276226</xdr:colOff>
      <xdr:row>30</xdr:row>
      <xdr:rowOff>95249</xdr:rowOff>
    </xdr:to>
    <xdr:graphicFrame macro="">
      <xdr:nvGraphicFramePr>
        <xdr:cNvPr id="9" name="Grafik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314326</xdr:colOff>
      <xdr:row>20</xdr:row>
      <xdr:rowOff>9525</xdr:rowOff>
    </xdr:from>
    <xdr:to>
      <xdr:col>13</xdr:col>
      <xdr:colOff>485776</xdr:colOff>
      <xdr:row>30</xdr:row>
      <xdr:rowOff>133350</xdr:rowOff>
    </xdr:to>
    <xdr:graphicFrame macro="">
      <xdr:nvGraphicFramePr>
        <xdr:cNvPr id="7" name="Grafik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561975</xdr:colOff>
      <xdr:row>6</xdr:row>
      <xdr:rowOff>19050</xdr:rowOff>
    </xdr:from>
    <xdr:to>
      <xdr:col>13</xdr:col>
      <xdr:colOff>133350</xdr:colOff>
      <xdr:row>14</xdr:row>
      <xdr:rowOff>152400</xdr:rowOff>
    </xdr:to>
    <xdr:graphicFrame macro="">
      <xdr:nvGraphicFramePr>
        <xdr:cNvPr id="8" name="Grafik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28574</xdr:rowOff>
    </xdr:from>
    <xdr:to>
      <xdr:col>5</xdr:col>
      <xdr:colOff>504825</xdr:colOff>
      <xdr:row>32</xdr:row>
      <xdr:rowOff>76199</xdr:rowOff>
    </xdr:to>
    <xdr:graphicFrame macro="">
      <xdr:nvGraphicFramePr>
        <xdr:cNvPr id="3" name="Grafi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</xdr:colOff>
      <xdr:row>5</xdr:row>
      <xdr:rowOff>95251</xdr:rowOff>
    </xdr:from>
    <xdr:to>
      <xdr:col>14</xdr:col>
      <xdr:colOff>238125</xdr:colOff>
      <xdr:row>15</xdr:row>
      <xdr:rowOff>76199</xdr:rowOff>
    </xdr:to>
    <xdr:graphicFrame macro="">
      <xdr:nvGraphicFramePr>
        <xdr:cNvPr id="4" name="Grafi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21</xdr:row>
      <xdr:rowOff>133349</xdr:rowOff>
    </xdr:from>
    <xdr:to>
      <xdr:col>14</xdr:col>
      <xdr:colOff>295275</xdr:colOff>
      <xdr:row>31</xdr:row>
      <xdr:rowOff>180974</xdr:rowOff>
    </xdr:to>
    <xdr:graphicFrame macro="">
      <xdr:nvGraphicFramePr>
        <xdr:cNvPr id="5" name="Grafi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10</xdr:row>
      <xdr:rowOff>161924</xdr:rowOff>
    </xdr:from>
    <xdr:to>
      <xdr:col>5</xdr:col>
      <xdr:colOff>352425</xdr:colOff>
      <xdr:row>20</xdr:row>
      <xdr:rowOff>76199</xdr:rowOff>
    </xdr:to>
    <xdr:graphicFrame macro="">
      <xdr:nvGraphicFramePr>
        <xdr:cNvPr id="8" name="Grafik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0"/>
  <sheetViews>
    <sheetView tabSelected="1" topLeftCell="H46" zoomScale="85" zoomScaleNormal="85" workbookViewId="0">
      <selection activeCell="O67" sqref="O67"/>
    </sheetView>
  </sheetViews>
  <sheetFormatPr defaultRowHeight="15" x14ac:dyDescent="0.25"/>
  <cols>
    <col min="1" max="4" width="9.140625" style="1"/>
    <col min="5" max="5" width="23.5703125" style="1" customWidth="1"/>
    <col min="6" max="6" width="12.7109375" style="1" bestFit="1" customWidth="1"/>
    <col min="7" max="10" width="9.7109375" style="1" bestFit="1" customWidth="1"/>
    <col min="11" max="11" width="24.140625" style="1" bestFit="1" customWidth="1"/>
    <col min="12" max="12" width="34" style="11" bestFit="1" customWidth="1"/>
    <col min="13" max="13" width="12.7109375" style="2" bestFit="1" customWidth="1"/>
    <col min="14" max="14" width="9.42578125" style="2" bestFit="1" customWidth="1"/>
    <col min="15" max="15" width="8" style="2" customWidth="1"/>
    <col min="16" max="16" width="9.140625" style="2" bestFit="1" customWidth="1"/>
    <col min="17" max="17" width="8" style="2" customWidth="1"/>
    <col min="18" max="18" width="6.7109375" style="2" customWidth="1"/>
    <col min="19" max="20" width="6.7109375" style="24" customWidth="1"/>
    <col min="21" max="21" width="23.5703125" style="25" bestFit="1" customWidth="1"/>
    <col min="22" max="22" width="18.42578125" style="26" bestFit="1" customWidth="1"/>
    <col min="23" max="23" width="14.5703125" style="26" bestFit="1" customWidth="1"/>
    <col min="24" max="26" width="14.42578125" style="26" bestFit="1" customWidth="1"/>
    <col min="27" max="16384" width="9.140625" style="1"/>
  </cols>
  <sheetData>
    <row r="1" spans="5:26" x14ac:dyDescent="0.25">
      <c r="K1" s="1">
        <v>-1</v>
      </c>
    </row>
    <row r="2" spans="5:26" ht="18.75" customHeight="1" x14ac:dyDescent="0.25">
      <c r="U2" s="46" t="s">
        <v>24</v>
      </c>
      <c r="V2" s="46"/>
      <c r="W2" s="46"/>
      <c r="X2" s="46"/>
      <c r="Y2" s="46"/>
      <c r="Z2" s="46"/>
    </row>
    <row r="3" spans="5:26" ht="18.75" customHeight="1" x14ac:dyDescent="0.25">
      <c r="V3" s="26">
        <v>2009</v>
      </c>
      <c r="W3" s="26">
        <v>2010</v>
      </c>
      <c r="X3" s="26">
        <v>2011</v>
      </c>
      <c r="Y3" s="26">
        <v>2012</v>
      </c>
      <c r="Z3" s="26">
        <v>2013</v>
      </c>
    </row>
    <row r="4" spans="5:26" ht="18.75" customHeight="1" x14ac:dyDescent="0.25">
      <c r="F4" s="42" t="s">
        <v>4</v>
      </c>
      <c r="G4" s="42"/>
      <c r="H4" s="42"/>
      <c r="I4" s="42"/>
      <c r="J4" s="42"/>
      <c r="K4" s="6"/>
      <c r="L4" s="10"/>
      <c r="M4" s="7"/>
      <c r="N4" s="7"/>
      <c r="O4" s="7"/>
      <c r="U4" s="25" t="s">
        <v>10</v>
      </c>
      <c r="V4" s="27">
        <v>2799855184</v>
      </c>
      <c r="W4" s="27">
        <v>3491777500</v>
      </c>
      <c r="X4" s="14">
        <v>4073526998</v>
      </c>
      <c r="Y4" s="14">
        <v>3899761429</v>
      </c>
      <c r="Z4" s="14">
        <v>4535535069</v>
      </c>
    </row>
    <row r="5" spans="5:26" ht="18.75" customHeight="1" x14ac:dyDescent="0.25">
      <c r="F5" s="4">
        <v>2009</v>
      </c>
      <c r="G5" s="4">
        <v>2010</v>
      </c>
      <c r="H5" s="19">
        <v>2111</v>
      </c>
      <c r="I5" s="19">
        <v>2012</v>
      </c>
      <c r="J5" s="19">
        <v>2013</v>
      </c>
      <c r="K5" s="6"/>
      <c r="L5" s="10"/>
      <c r="M5" s="7"/>
      <c r="N5" s="7"/>
      <c r="O5" s="7"/>
      <c r="U5" s="25" t="s">
        <v>11</v>
      </c>
      <c r="V5" s="27">
        <v>1949243312</v>
      </c>
      <c r="W5" s="27">
        <v>2540819554</v>
      </c>
      <c r="X5" s="14">
        <v>3951410408</v>
      </c>
      <c r="Y5" s="14">
        <v>4533667538</v>
      </c>
      <c r="Z5" s="14">
        <v>6652755831</v>
      </c>
    </row>
    <row r="6" spans="5:26" ht="18.75" customHeight="1" x14ac:dyDescent="0.25">
      <c r="E6" s="5" t="s">
        <v>33</v>
      </c>
      <c r="F6" s="15">
        <f>365/(V8/V11)</f>
        <v>20.608784932047925</v>
      </c>
      <c r="G6" s="15">
        <f t="shared" ref="G6:J6" si="0">365/(W8/W11)</f>
        <v>22.129252536891322</v>
      </c>
      <c r="H6" s="15">
        <f t="shared" si="0"/>
        <v>20.666934006992808</v>
      </c>
      <c r="I6" s="15">
        <f t="shared" si="0"/>
        <v>18.877691766548583</v>
      </c>
      <c r="J6" s="15">
        <f t="shared" si="0"/>
        <v>18.677871567340375</v>
      </c>
      <c r="K6" s="6"/>
      <c r="L6" s="10"/>
      <c r="M6" s="7"/>
      <c r="N6" s="7"/>
      <c r="O6" s="7"/>
      <c r="U6" s="25" t="s">
        <v>12</v>
      </c>
      <c r="V6" s="27">
        <v>148995932</v>
      </c>
      <c r="W6" s="27">
        <v>172076283</v>
      </c>
      <c r="X6" s="14">
        <v>251785807</v>
      </c>
      <c r="Y6" s="14">
        <v>259199763</v>
      </c>
      <c r="Z6" s="14">
        <v>342324371</v>
      </c>
    </row>
    <row r="7" spans="5:26" ht="18.75" customHeight="1" x14ac:dyDescent="0.25">
      <c r="E7" s="5" t="s">
        <v>32</v>
      </c>
      <c r="F7" s="15">
        <f>365/(V12/V15)</f>
        <v>8.7894811517432743</v>
      </c>
      <c r="G7" s="15">
        <f t="shared" ref="G7:J7" si="1">365/(W12/W15)</f>
        <v>8.8656883047115205</v>
      </c>
      <c r="H7" s="15">
        <f t="shared" si="1"/>
        <v>7.9034074152192231</v>
      </c>
      <c r="I7" s="15">
        <f t="shared" si="1"/>
        <v>7.8407624538498411</v>
      </c>
      <c r="J7" s="15">
        <f t="shared" si="1"/>
        <v>7.172860248330803</v>
      </c>
      <c r="K7" s="6"/>
      <c r="L7" s="10"/>
      <c r="M7" s="7"/>
      <c r="N7" s="7"/>
      <c r="O7" s="7"/>
      <c r="U7" s="25" t="s">
        <v>25</v>
      </c>
      <c r="V7" s="27">
        <v>1096111869</v>
      </c>
      <c r="W7" s="27">
        <v>813936552</v>
      </c>
      <c r="X7" s="14">
        <v>1549524710</v>
      </c>
      <c r="Y7" s="14">
        <v>1355542536</v>
      </c>
      <c r="Z7" s="14">
        <v>1338983835</v>
      </c>
    </row>
    <row r="8" spans="5:26" ht="18.75" customHeight="1" x14ac:dyDescent="0.25">
      <c r="E8" s="5" t="s">
        <v>8</v>
      </c>
      <c r="F8" s="15">
        <f>V25/V26*100</f>
        <v>6.5037455424110338</v>
      </c>
      <c r="G8" s="15">
        <f t="shared" ref="G8:J8" si="2">W25/W26*100</f>
        <v>2.689890392323512</v>
      </c>
      <c r="H8" s="15">
        <f t="shared" si="2"/>
        <v>0.11287224429554576</v>
      </c>
      <c r="I8" s="15">
        <f t="shared" si="2"/>
        <v>6.0346792984673199</v>
      </c>
      <c r="J8" s="15">
        <f t="shared" si="2"/>
        <v>2.6878941864944585</v>
      </c>
      <c r="K8" s="6"/>
      <c r="L8" s="10"/>
      <c r="M8" s="7"/>
      <c r="N8" s="7"/>
      <c r="O8" s="7"/>
      <c r="U8" s="25" t="s">
        <v>20</v>
      </c>
      <c r="V8" s="27">
        <v>7035882903</v>
      </c>
      <c r="W8" s="27">
        <v>8422771140</v>
      </c>
      <c r="X8" s="27">
        <v>11815424727</v>
      </c>
      <c r="Y8" s="27">
        <v>14909003818</v>
      </c>
      <c r="Z8" s="27">
        <v>18776784325</v>
      </c>
    </row>
    <row r="9" spans="5:26" ht="18.75" customHeight="1" x14ac:dyDescent="0.25">
      <c r="K9" s="6"/>
      <c r="L9" s="10"/>
      <c r="M9" s="7"/>
      <c r="N9" s="7"/>
      <c r="O9" s="7"/>
      <c r="U9" s="25" t="s">
        <v>14</v>
      </c>
      <c r="V9" s="14">
        <v>349144133</v>
      </c>
      <c r="W9" s="14">
        <v>443690225</v>
      </c>
      <c r="X9" s="14">
        <v>577622814</v>
      </c>
      <c r="Y9" s="14">
        <v>764775891</v>
      </c>
      <c r="Z9" s="14">
        <v>773610473</v>
      </c>
    </row>
    <row r="10" spans="5:26" ht="18.75" customHeight="1" x14ac:dyDescent="0.25">
      <c r="K10" s="6"/>
      <c r="L10" s="10"/>
      <c r="M10" s="7"/>
      <c r="N10" s="7"/>
      <c r="O10" s="7"/>
      <c r="U10" s="25" t="s">
        <v>15</v>
      </c>
      <c r="V10" s="14">
        <v>445381881</v>
      </c>
      <c r="W10" s="14">
        <v>577622814</v>
      </c>
      <c r="X10" s="14">
        <v>760396929</v>
      </c>
      <c r="Y10" s="14">
        <v>777402622</v>
      </c>
      <c r="Z10" s="14">
        <v>1148090163</v>
      </c>
    </row>
    <row r="11" spans="5:26" ht="18.75" customHeight="1" x14ac:dyDescent="0.25">
      <c r="K11" s="6"/>
      <c r="L11" s="10"/>
      <c r="M11" s="7"/>
      <c r="N11" s="7"/>
      <c r="O11" s="7"/>
      <c r="U11" s="25" t="s">
        <v>16</v>
      </c>
      <c r="V11" s="14">
        <f>(V9+V10)/2</f>
        <v>397263007</v>
      </c>
      <c r="W11" s="14">
        <f>(W9+W10)/2</f>
        <v>510656519.5</v>
      </c>
      <c r="X11" s="14">
        <f>(X9+X10)/2</f>
        <v>669009871.5</v>
      </c>
      <c r="Y11" s="14">
        <f>(Y9+Y10)/2</f>
        <v>771089256.5</v>
      </c>
      <c r="Z11" s="14">
        <f>(Z9+Z10)/2</f>
        <v>960850318</v>
      </c>
    </row>
    <row r="12" spans="5:26" ht="18.75" customHeight="1" x14ac:dyDescent="0.25">
      <c r="U12" s="25" t="s">
        <v>13</v>
      </c>
      <c r="V12" s="14">
        <v>5135949144</v>
      </c>
      <c r="W12" s="14">
        <v>6609264529</v>
      </c>
      <c r="X12" s="27">
        <v>9787529272</v>
      </c>
      <c r="Y12" s="27">
        <v>11893596710</v>
      </c>
      <c r="Z12" s="27">
        <v>15304655417</v>
      </c>
    </row>
    <row r="13" spans="5:26" ht="18.75" customHeight="1" x14ac:dyDescent="0.25">
      <c r="U13" s="25" t="s">
        <v>17</v>
      </c>
      <c r="V13" s="14">
        <v>98359291</v>
      </c>
      <c r="W13" s="14">
        <v>148995932</v>
      </c>
      <c r="X13" s="14">
        <v>172076283</v>
      </c>
      <c r="Y13" s="14">
        <v>251785807</v>
      </c>
      <c r="Z13" s="14">
        <v>259199763</v>
      </c>
    </row>
    <row r="14" spans="5:26" s="2" customFormat="1" ht="18.75" customHeight="1" x14ac:dyDescent="0.25">
      <c r="E14" s="11"/>
      <c r="F14" s="42" t="s">
        <v>36</v>
      </c>
      <c r="G14" s="42"/>
      <c r="H14" s="42"/>
      <c r="I14" s="42"/>
      <c r="J14" s="42"/>
      <c r="L14" s="11"/>
      <c r="M14" s="42" t="s">
        <v>4</v>
      </c>
      <c r="N14" s="42"/>
      <c r="O14" s="42"/>
      <c r="P14" s="42"/>
      <c r="Q14" s="42"/>
      <c r="S14" s="24"/>
      <c r="T14" s="24"/>
      <c r="U14" s="25" t="s">
        <v>18</v>
      </c>
      <c r="V14" s="14">
        <v>148995932</v>
      </c>
      <c r="W14" s="14">
        <v>172076283</v>
      </c>
      <c r="X14" s="14">
        <v>251785807</v>
      </c>
      <c r="Y14" s="14">
        <v>259199763</v>
      </c>
      <c r="Z14" s="14">
        <v>342324371</v>
      </c>
    </row>
    <row r="15" spans="5:26" s="2" customFormat="1" ht="18.75" customHeight="1" x14ac:dyDescent="0.25">
      <c r="E15" s="12"/>
      <c r="F15" s="4">
        <v>2009</v>
      </c>
      <c r="G15" s="4">
        <v>2010</v>
      </c>
      <c r="H15" s="19">
        <v>2111</v>
      </c>
      <c r="I15" s="19">
        <v>2012</v>
      </c>
      <c r="J15" s="19">
        <v>2013</v>
      </c>
      <c r="L15" s="12"/>
      <c r="M15" s="4">
        <v>2009</v>
      </c>
      <c r="N15" s="4">
        <v>2010</v>
      </c>
      <c r="O15" s="3">
        <v>2111</v>
      </c>
      <c r="P15" s="3">
        <v>2012</v>
      </c>
      <c r="Q15" s="3">
        <v>2013</v>
      </c>
      <c r="S15" s="24"/>
      <c r="T15" s="24"/>
      <c r="U15" s="25" t="s">
        <v>19</v>
      </c>
      <c r="V15" s="14">
        <f>(V13+V14)/2</f>
        <v>123677611.5</v>
      </c>
      <c r="W15" s="14">
        <f>(W13+W14)/2</f>
        <v>160536107.5</v>
      </c>
      <c r="X15" s="14">
        <f>(X13+X14)/2</f>
        <v>211931045</v>
      </c>
      <c r="Y15" s="14">
        <f>(Y13+Y14)/2</f>
        <v>255492785</v>
      </c>
      <c r="Z15" s="14">
        <f>(Z13+Z14)/2</f>
        <v>300762067</v>
      </c>
    </row>
    <row r="16" spans="5:26" s="2" customFormat="1" ht="18.75" customHeight="1" x14ac:dyDescent="0.25">
      <c r="E16" s="5" t="s">
        <v>35</v>
      </c>
      <c r="F16" s="15">
        <f>V4/V5</f>
        <v>1.4363805517574093</v>
      </c>
      <c r="G16" s="15">
        <f>W4/W5</f>
        <v>1.3742721298342149</v>
      </c>
      <c r="H16" s="15">
        <f>X4/X5</f>
        <v>1.0309045574594742</v>
      </c>
      <c r="I16" s="15">
        <f>Y4/Y5</f>
        <v>0.8601780779718039</v>
      </c>
      <c r="J16" s="15">
        <f>Z4/Z5</f>
        <v>0.68175282307305829</v>
      </c>
      <c r="L16" s="5" t="s">
        <v>0</v>
      </c>
      <c r="M16" s="15">
        <f>V4/V5</f>
        <v>1.4363805517574093</v>
      </c>
      <c r="N16" s="15">
        <f>W4/W5</f>
        <v>1.3742721298342149</v>
      </c>
      <c r="O16" s="15">
        <f>X4/X5</f>
        <v>1.0309045574594742</v>
      </c>
      <c r="P16" s="15">
        <f>Y4/Y5</f>
        <v>0.8601780779718039</v>
      </c>
      <c r="Q16" s="15">
        <f>Z4/Z5</f>
        <v>0.68175282307305829</v>
      </c>
      <c r="S16" s="24"/>
      <c r="T16" s="24"/>
      <c r="U16" s="25" t="s">
        <v>20</v>
      </c>
      <c r="V16" s="27">
        <v>7035882903</v>
      </c>
      <c r="W16" s="27">
        <v>8422771140</v>
      </c>
      <c r="X16" s="27">
        <v>11815424727</v>
      </c>
      <c r="Y16" s="27">
        <v>14909003818</v>
      </c>
      <c r="Z16" s="27">
        <v>18776784325</v>
      </c>
    </row>
    <row r="17" spans="5:27" s="2" customFormat="1" ht="18.75" customHeight="1" x14ac:dyDescent="0.25">
      <c r="E17" s="5" t="s">
        <v>37</v>
      </c>
      <c r="F17" s="15">
        <f>(V4-V6)/V5</f>
        <v>1.3599427201728422</v>
      </c>
      <c r="G17" s="15">
        <f t="shared" ref="G17:J17" si="3">(W4-W6)/W5</f>
        <v>1.3065474137168893</v>
      </c>
      <c r="H17" s="15">
        <f t="shared" si="3"/>
        <v>0.96718406755788455</v>
      </c>
      <c r="I17" s="15">
        <f t="shared" si="3"/>
        <v>0.80300587449030547</v>
      </c>
      <c r="J17" s="15">
        <f t="shared" si="3"/>
        <v>0.63029679797668192</v>
      </c>
      <c r="L17" s="5" t="s">
        <v>1</v>
      </c>
      <c r="M17" s="15">
        <f>(V4-V6)/V5</f>
        <v>1.3599427201728422</v>
      </c>
      <c r="N17" s="15">
        <f>(W4-W6)/W5</f>
        <v>1.3065474137168893</v>
      </c>
      <c r="O17" s="15">
        <f>(X4-X6)/X5</f>
        <v>0.96718406755788455</v>
      </c>
      <c r="P17" s="15">
        <f>(Y4-Y6)/Y5</f>
        <v>0.80300587449030547</v>
      </c>
      <c r="Q17" s="15">
        <f>(Z4-Z6)/Z5</f>
        <v>0.63029679797668192</v>
      </c>
      <c r="S17" s="24"/>
      <c r="T17" s="24"/>
      <c r="U17" s="25"/>
      <c r="V17" s="27"/>
      <c r="W17" s="27"/>
      <c r="X17" s="27"/>
      <c r="Y17" s="27"/>
      <c r="Z17" s="27"/>
    </row>
    <row r="18" spans="5:27" s="2" customFormat="1" ht="18.75" customHeight="1" x14ac:dyDescent="0.25">
      <c r="E18" s="5" t="s">
        <v>38</v>
      </c>
      <c r="F18" s="15">
        <f>V25/V26*100</f>
        <v>6.5037455424110338</v>
      </c>
      <c r="G18" s="15">
        <f t="shared" ref="G18:J18" si="4">W25/W26*100</f>
        <v>2.689890392323512</v>
      </c>
      <c r="H18" s="15">
        <f t="shared" si="4"/>
        <v>0.11287224429554576</v>
      </c>
      <c r="I18" s="15">
        <f t="shared" si="4"/>
        <v>6.0346792984673199</v>
      </c>
      <c r="J18" s="15">
        <f t="shared" si="4"/>
        <v>2.6878941864944585</v>
      </c>
      <c r="L18" s="5" t="s">
        <v>2</v>
      </c>
      <c r="M18" s="15">
        <f>V7/V5*100</f>
        <v>56.232685896731191</v>
      </c>
      <c r="N18" s="15">
        <f t="shared" ref="N18:Q18" si="5">W7/W5*100</f>
        <v>32.034409949286783</v>
      </c>
      <c r="O18" s="15">
        <f t="shared" si="5"/>
        <v>39.214471543194861</v>
      </c>
      <c r="P18" s="15">
        <f t="shared" si="5"/>
        <v>29.89946935098795</v>
      </c>
      <c r="Q18" s="15">
        <f t="shared" si="5"/>
        <v>20.126754521197157</v>
      </c>
      <c r="S18" s="24"/>
      <c r="T18" s="24"/>
      <c r="U18" s="25" t="s">
        <v>26</v>
      </c>
      <c r="V18" s="14">
        <v>2620279393</v>
      </c>
      <c r="W18" s="14">
        <v>2798163528</v>
      </c>
      <c r="X18" s="14">
        <v>3491777500</v>
      </c>
      <c r="Y18" s="14">
        <v>4042735398</v>
      </c>
      <c r="Z18" s="14">
        <v>3861499409</v>
      </c>
    </row>
    <row r="19" spans="5:27" s="2" customFormat="1" ht="18.75" customHeight="1" x14ac:dyDescent="0.25">
      <c r="L19" s="5" t="s">
        <v>33</v>
      </c>
      <c r="M19" s="15">
        <f>365/(V8/V11)</f>
        <v>20.608784932047925</v>
      </c>
      <c r="N19" s="15">
        <f t="shared" ref="N19:Q19" si="6">365/(W8/W11)</f>
        <v>22.129252536891322</v>
      </c>
      <c r="O19" s="15">
        <f t="shared" si="6"/>
        <v>20.666934006992808</v>
      </c>
      <c r="P19" s="15">
        <f t="shared" si="6"/>
        <v>18.877691766548583</v>
      </c>
      <c r="Q19" s="15">
        <f t="shared" si="6"/>
        <v>18.677871567340375</v>
      </c>
      <c r="S19" s="24"/>
      <c r="T19" s="24"/>
      <c r="U19" s="25" t="s">
        <v>27</v>
      </c>
      <c r="V19" s="14">
        <v>1653906994</v>
      </c>
      <c r="W19" s="14">
        <v>1947551656</v>
      </c>
      <c r="X19" s="14">
        <v>2540819554</v>
      </c>
      <c r="Y19" s="14">
        <v>3951410407</v>
      </c>
      <c r="Z19" s="14">
        <v>4510696790</v>
      </c>
    </row>
    <row r="20" spans="5:27" s="2" customFormat="1" ht="18.75" customHeight="1" x14ac:dyDescent="0.25">
      <c r="F20" s="42" t="s">
        <v>4</v>
      </c>
      <c r="G20" s="42"/>
      <c r="H20" s="42"/>
      <c r="I20" s="42"/>
      <c r="J20" s="42"/>
      <c r="L20" s="5" t="s">
        <v>32</v>
      </c>
      <c r="M20" s="15">
        <f>365/(V12/V15)</f>
        <v>8.7894811517432743</v>
      </c>
      <c r="N20" s="15">
        <f t="shared" ref="N20:Q20" si="7">365/(W12/W15)</f>
        <v>8.8656883047115205</v>
      </c>
      <c r="O20" s="15">
        <f t="shared" si="7"/>
        <v>7.9034074152192231</v>
      </c>
      <c r="P20" s="15">
        <f t="shared" si="7"/>
        <v>7.8407624538498411</v>
      </c>
      <c r="Q20" s="15">
        <f t="shared" si="7"/>
        <v>7.172860248330803</v>
      </c>
      <c r="S20" s="24"/>
      <c r="T20" s="24"/>
      <c r="U20" s="28" t="s">
        <v>28</v>
      </c>
      <c r="V20" s="14">
        <f>V18-V19</f>
        <v>966372399</v>
      </c>
      <c r="W20" s="14">
        <f>W18-W19</f>
        <v>850611872</v>
      </c>
      <c r="X20" s="14">
        <f>X18-X19</f>
        <v>950957946</v>
      </c>
      <c r="Y20" s="14">
        <f>Y18-Y19</f>
        <v>91324991</v>
      </c>
      <c r="Z20" s="14">
        <f>Z18-Z19</f>
        <v>-649197381</v>
      </c>
    </row>
    <row r="21" spans="5:27" s="2" customFormat="1" ht="18.75" customHeight="1" x14ac:dyDescent="0.25">
      <c r="F21" s="4">
        <v>2009</v>
      </c>
      <c r="G21" s="4">
        <v>2010</v>
      </c>
      <c r="H21" s="19">
        <v>2111</v>
      </c>
      <c r="I21" s="19">
        <v>2012</v>
      </c>
      <c r="J21" s="19">
        <v>2013</v>
      </c>
      <c r="L21" s="5" t="s">
        <v>7</v>
      </c>
      <c r="M21" s="15">
        <f>V16/V24</f>
        <v>7.7445721631125775</v>
      </c>
      <c r="N21" s="15">
        <f>W16/W24</f>
        <v>9.3504798491245591</v>
      </c>
      <c r="O21" s="15">
        <f>X16/X24</f>
        <v>22.021629123813259</v>
      </c>
      <c r="P21" s="15">
        <f>Y16/Y24</f>
        <v>-54.955852031695656</v>
      </c>
      <c r="Q21" s="15">
        <f>Z16/Z24</f>
        <v>-13.574798424823662</v>
      </c>
      <c r="S21" s="24"/>
      <c r="T21" s="24"/>
      <c r="U21" s="25" t="s">
        <v>29</v>
      </c>
      <c r="V21" s="14">
        <v>2799855184</v>
      </c>
      <c r="W21" s="14">
        <v>3491777500</v>
      </c>
      <c r="X21" s="14">
        <v>4073526998</v>
      </c>
      <c r="Y21" s="14">
        <v>3899761429</v>
      </c>
      <c r="Z21" s="14">
        <v>4535535069</v>
      </c>
    </row>
    <row r="22" spans="5:27" s="2" customFormat="1" ht="18.75" customHeight="1" x14ac:dyDescent="0.25">
      <c r="E22" s="5" t="s">
        <v>7</v>
      </c>
      <c r="F22" s="15">
        <f>V16/V24</f>
        <v>7.7445721631125775</v>
      </c>
      <c r="G22" s="15">
        <f>W16/W24</f>
        <v>9.3504798491245591</v>
      </c>
      <c r="H22" s="15">
        <f>X16/X24</f>
        <v>22.021629123813259</v>
      </c>
      <c r="I22" s="15">
        <f>Y16/Y24*K1</f>
        <v>54.955852031695656</v>
      </c>
      <c r="J22" s="15">
        <f>Z16/Z24*K1</f>
        <v>13.574798424823662</v>
      </c>
      <c r="L22" s="5" t="s">
        <v>8</v>
      </c>
      <c r="M22" s="15">
        <f>V25/V26*100</f>
        <v>6.5037455424110338</v>
      </c>
      <c r="N22" s="15">
        <f t="shared" ref="N22:Q22" si="8">W25/W26*100</f>
        <v>2.689890392323512</v>
      </c>
      <c r="O22" s="15">
        <f t="shared" si="8"/>
        <v>0.11287224429554576</v>
      </c>
      <c r="P22" s="15">
        <f t="shared" si="8"/>
        <v>6.0346792984673199</v>
      </c>
      <c r="Q22" s="15">
        <f t="shared" si="8"/>
        <v>2.6878941864944585</v>
      </c>
      <c r="S22" s="24"/>
      <c r="T22" s="24"/>
      <c r="U22" s="25" t="s">
        <v>30</v>
      </c>
      <c r="V22" s="14">
        <v>1949243312</v>
      </c>
      <c r="W22" s="14">
        <v>2540819554</v>
      </c>
      <c r="X22" s="14">
        <v>3951410408</v>
      </c>
      <c r="Y22" s="14">
        <v>4533667538</v>
      </c>
      <c r="Z22" s="14">
        <v>6652755831</v>
      </c>
    </row>
    <row r="23" spans="5:27" s="2" customFormat="1" ht="18.75" customHeight="1" x14ac:dyDescent="0.25">
      <c r="E23" s="5" t="s">
        <v>8</v>
      </c>
      <c r="F23" s="15">
        <f>V25/V26*100</f>
        <v>6.5037455424110338</v>
      </c>
      <c r="G23" s="15">
        <f t="shared" ref="G23:J23" si="9">W25/W26*100</f>
        <v>2.689890392323512</v>
      </c>
      <c r="H23" s="15">
        <f t="shared" si="9"/>
        <v>0.11287224429554576</v>
      </c>
      <c r="I23" s="15">
        <f t="shared" si="9"/>
        <v>6.0346792984673199</v>
      </c>
      <c r="J23" s="15">
        <f t="shared" si="9"/>
        <v>2.6878941864944585</v>
      </c>
      <c r="L23" s="9"/>
      <c r="M23" s="8"/>
      <c r="N23" s="8"/>
      <c r="O23" s="7"/>
      <c r="P23" s="7"/>
      <c r="Q23" s="7"/>
      <c r="S23" s="24"/>
      <c r="T23" s="24"/>
      <c r="U23" s="28" t="s">
        <v>31</v>
      </c>
      <c r="V23" s="14">
        <f>V21-V22</f>
        <v>850611872</v>
      </c>
      <c r="W23" s="14">
        <f>W21-W22</f>
        <v>950957946</v>
      </c>
      <c r="X23" s="14">
        <f>X21-X22</f>
        <v>122116590</v>
      </c>
      <c r="Y23" s="14">
        <f>Y21-Y22</f>
        <v>-633906109</v>
      </c>
      <c r="Z23" s="14">
        <f>Z21-Z22</f>
        <v>-2117220762</v>
      </c>
    </row>
    <row r="24" spans="5:27" s="2" customFormat="1" ht="18.75" customHeight="1" x14ac:dyDescent="0.15">
      <c r="L24" s="9"/>
      <c r="M24" s="8"/>
      <c r="N24" s="8"/>
      <c r="O24" s="7"/>
      <c r="P24" s="7"/>
      <c r="Q24" s="7"/>
      <c r="S24" s="24"/>
      <c r="T24" s="24"/>
      <c r="U24" s="28" t="s">
        <v>21</v>
      </c>
      <c r="V24" s="14">
        <f>(V20+V23)/2</f>
        <v>908492135.5</v>
      </c>
      <c r="W24" s="14">
        <f t="shared" ref="W24:Z24" si="10">(W20+W23)/2</f>
        <v>900784909</v>
      </c>
      <c r="X24" s="14">
        <f t="shared" si="10"/>
        <v>536537268</v>
      </c>
      <c r="Y24" s="14">
        <f t="shared" si="10"/>
        <v>-271290559</v>
      </c>
      <c r="Z24" s="14">
        <f t="shared" si="10"/>
        <v>-1383209071.5</v>
      </c>
      <c r="AA24" s="13"/>
    </row>
    <row r="25" spans="5:27" s="2" customFormat="1" ht="18.75" customHeight="1" x14ac:dyDescent="0.25">
      <c r="L25" s="11"/>
      <c r="S25" s="24"/>
      <c r="T25" s="24"/>
      <c r="U25" s="25" t="s">
        <v>22</v>
      </c>
      <c r="V25" s="14">
        <v>557506884</v>
      </c>
      <c r="W25" s="14">
        <v>286443361</v>
      </c>
      <c r="X25" s="14">
        <v>18516632</v>
      </c>
      <c r="Y25" s="14">
        <v>1133367233</v>
      </c>
      <c r="Z25" s="14">
        <v>682707427</v>
      </c>
    </row>
    <row r="26" spans="5:27" s="2" customFormat="1" ht="18.75" customHeight="1" x14ac:dyDescent="0.25">
      <c r="L26" s="11"/>
      <c r="M26" s="42" t="s">
        <v>9</v>
      </c>
      <c r="N26" s="42"/>
      <c r="O26" s="42"/>
      <c r="P26" s="42"/>
      <c r="Q26" s="42"/>
      <c r="S26" s="24"/>
      <c r="T26" s="24"/>
      <c r="U26" s="25" t="s">
        <v>23</v>
      </c>
      <c r="V26" s="14">
        <v>8572089427</v>
      </c>
      <c r="W26" s="14">
        <v>10648885985</v>
      </c>
      <c r="X26" s="14">
        <v>16404947129</v>
      </c>
      <c r="Y26" s="14">
        <v>18780902463</v>
      </c>
      <c r="Z26" s="14">
        <v>25399341627</v>
      </c>
    </row>
    <row r="27" spans="5:27" s="2" customFormat="1" ht="21.75" customHeight="1" x14ac:dyDescent="0.25">
      <c r="L27" s="11"/>
      <c r="M27" s="3">
        <v>2009</v>
      </c>
      <c r="N27" s="3">
        <v>2010</v>
      </c>
      <c r="O27" s="3">
        <v>2011</v>
      </c>
      <c r="P27" s="3">
        <v>2012</v>
      </c>
      <c r="Q27" s="3">
        <v>2013</v>
      </c>
      <c r="S27" s="24"/>
      <c r="T27" s="24"/>
      <c r="U27" s="24"/>
      <c r="V27" s="24"/>
      <c r="W27" s="26"/>
      <c r="X27" s="26"/>
      <c r="Y27" s="26"/>
      <c r="Z27" s="26"/>
    </row>
    <row r="28" spans="5:27" s="2" customFormat="1" ht="21.75" customHeight="1" x14ac:dyDescent="0.25">
      <c r="L28" s="5" t="s">
        <v>0</v>
      </c>
      <c r="M28" s="18">
        <f>V30/V31</f>
        <v>0.25341162466754541</v>
      </c>
      <c r="N28" s="18">
        <f>W30/W31</f>
        <v>0.2790043038618063</v>
      </c>
      <c r="O28" s="18">
        <f>X30/X31</f>
        <v>0.35538705250564917</v>
      </c>
      <c r="P28" s="18">
        <f>Y30/Y31</f>
        <v>0.63063451462435505</v>
      </c>
      <c r="Q28" s="18">
        <f>Z30/Z31</f>
        <v>1.7584100025462466</v>
      </c>
      <c r="S28" s="24"/>
      <c r="T28" s="24"/>
      <c r="U28" s="46" t="s">
        <v>3</v>
      </c>
      <c r="V28" s="46"/>
      <c r="W28" s="46"/>
      <c r="X28" s="46"/>
      <c r="Y28" s="46"/>
      <c r="Z28" s="46"/>
    </row>
    <row r="29" spans="5:27" s="2" customFormat="1" ht="21.75" customHeight="1" x14ac:dyDescent="0.25">
      <c r="L29" s="5" t="s">
        <v>1</v>
      </c>
      <c r="M29" s="18">
        <f>(V30-V32)/V31</f>
        <v>0.25294945294358828</v>
      </c>
      <c r="N29" s="18">
        <f>(W30-W32)/W31</f>
        <v>0.27846969651844777</v>
      </c>
      <c r="O29" s="18">
        <f>(X30-X32)/X31</f>
        <v>0.35434641295583047</v>
      </c>
      <c r="P29" s="18">
        <f>(Y30-Y32)/Y31</f>
        <v>0.62713576568795526</v>
      </c>
      <c r="Q29" s="18">
        <f>(Z30-Z32)/Z31</f>
        <v>1.7524541516568746</v>
      </c>
      <c r="S29" s="24"/>
      <c r="T29" s="24"/>
      <c r="U29" s="25"/>
      <c r="V29" s="26">
        <v>2009</v>
      </c>
      <c r="W29" s="26">
        <v>2010</v>
      </c>
      <c r="X29" s="26">
        <v>2011</v>
      </c>
      <c r="Y29" s="26">
        <v>2012</v>
      </c>
      <c r="Z29" s="26">
        <v>2013</v>
      </c>
    </row>
    <row r="30" spans="5:27" s="2" customFormat="1" ht="21.75" customHeight="1" x14ac:dyDescent="0.25">
      <c r="L30" s="5" t="s">
        <v>2</v>
      </c>
      <c r="M30" s="18">
        <f>V33/V31*100</f>
        <v>2.5721292684639225</v>
      </c>
      <c r="N30" s="18">
        <f>W33/W31*100</f>
        <v>12.613320491230054</v>
      </c>
      <c r="O30" s="18">
        <f t="shared" ref="O30:P30" si="11">X33/X31*100</f>
        <v>3.5064525076056707</v>
      </c>
      <c r="P30" s="18">
        <f t="shared" si="11"/>
        <v>39.055882617511401</v>
      </c>
      <c r="Q30" s="18">
        <f>Z33/Z31*100</f>
        <v>129.48716860975736</v>
      </c>
      <c r="S30" s="24"/>
      <c r="T30" s="24"/>
      <c r="U30" s="25" t="s">
        <v>10</v>
      </c>
      <c r="V30" s="29">
        <v>62248107</v>
      </c>
      <c r="W30" s="29">
        <v>109016329</v>
      </c>
      <c r="X30" s="29">
        <v>198137315</v>
      </c>
      <c r="Y30" s="29">
        <v>339329147</v>
      </c>
      <c r="Z30" s="29">
        <v>1191494023</v>
      </c>
      <c r="AA30" s="16"/>
    </row>
    <row r="31" spans="5:27" s="2" customFormat="1" ht="21.75" customHeight="1" x14ac:dyDescent="0.25">
      <c r="L31" s="5" t="s">
        <v>5</v>
      </c>
      <c r="M31" s="18">
        <f>365/(V34/V37)</f>
        <v>12.067694146849455</v>
      </c>
      <c r="N31" s="18">
        <f t="shared" ref="N31:Q31" si="12">365/(W34/W37)</f>
        <v>8.5006896941800605</v>
      </c>
      <c r="O31" s="18">
        <f t="shared" si="12"/>
        <v>11.95349460946389</v>
      </c>
      <c r="P31" s="18">
        <f t="shared" si="12"/>
        <v>11.664246174575885</v>
      </c>
      <c r="Q31" s="18">
        <f t="shared" si="12"/>
        <v>17.868231918304719</v>
      </c>
      <c r="S31" s="24"/>
      <c r="T31" s="24"/>
      <c r="U31" s="25" t="s">
        <v>11</v>
      </c>
      <c r="V31" s="29">
        <v>245640298</v>
      </c>
      <c r="W31" s="29">
        <v>390733503</v>
      </c>
      <c r="X31" s="29">
        <v>557525418</v>
      </c>
      <c r="Y31" s="29">
        <v>538075762</v>
      </c>
      <c r="Z31" s="29">
        <v>677597387</v>
      </c>
      <c r="AA31" s="16"/>
    </row>
    <row r="32" spans="5:27" s="2" customFormat="1" ht="21.75" customHeight="1" x14ac:dyDescent="0.25">
      <c r="L32" s="5" t="s">
        <v>6</v>
      </c>
      <c r="M32" s="22">
        <f>365/(V38/V41)</f>
        <v>5.1980422760993364E-2</v>
      </c>
      <c r="N32" s="22">
        <f t="shared" ref="N32:Q32" si="13">365/(W38/W41)</f>
        <v>6.7806278363680916E-2</v>
      </c>
      <c r="O32" s="22">
        <f t="shared" si="13"/>
        <v>0.10459837060454168</v>
      </c>
      <c r="P32" s="22">
        <f t="shared" si="13"/>
        <v>0.28077200919188106</v>
      </c>
      <c r="Q32" s="22">
        <f t="shared" si="13"/>
        <v>0.55288346701606961</v>
      </c>
      <c r="S32" s="24"/>
      <c r="T32" s="24"/>
      <c r="U32" s="25" t="s">
        <v>12</v>
      </c>
      <c r="V32" s="30">
        <v>113528</v>
      </c>
      <c r="W32" s="29">
        <v>208889</v>
      </c>
      <c r="X32" s="29">
        <v>580183</v>
      </c>
      <c r="Y32" s="29">
        <v>1882592</v>
      </c>
      <c r="Z32" s="29">
        <v>4035669</v>
      </c>
    </row>
    <row r="33" spans="5:31" s="2" customFormat="1" ht="21.75" customHeight="1" x14ac:dyDescent="0.25">
      <c r="L33" s="5" t="s">
        <v>7</v>
      </c>
      <c r="M33" s="18">
        <f>V42/V49</f>
        <v>-7.2065286831374253</v>
      </c>
      <c r="N33" s="18">
        <f>W42/W49</f>
        <v>-4.2048739053018211</v>
      </c>
      <c r="O33" s="18">
        <f>X42/X49</f>
        <v>-4.6297536652470885</v>
      </c>
      <c r="P33" s="18">
        <f>Y42/Y49</f>
        <v>-6.8780746443370324</v>
      </c>
      <c r="Q33" s="18">
        <f>Z42/Z49</f>
        <v>15.256608489961041</v>
      </c>
      <c r="S33" s="24"/>
      <c r="T33" s="24"/>
      <c r="U33" s="25" t="s">
        <v>25</v>
      </c>
      <c r="V33" s="29">
        <v>6318186</v>
      </c>
      <c r="W33" s="29">
        <v>49284469</v>
      </c>
      <c r="X33" s="29">
        <v>19549364</v>
      </c>
      <c r="Y33" s="29">
        <v>210150238</v>
      </c>
      <c r="Z33" s="29">
        <v>877401671</v>
      </c>
    </row>
    <row r="34" spans="5:31" s="2" customFormat="1" ht="21.75" customHeight="1" x14ac:dyDescent="0.25">
      <c r="L34" s="5" t="s">
        <v>8</v>
      </c>
      <c r="M34" s="18">
        <f>V50/V51*100</f>
        <v>1.7555343576944122</v>
      </c>
      <c r="N34" s="18">
        <f>W50/W51*100</f>
        <v>1.6372624461175409</v>
      </c>
      <c r="O34" s="18">
        <f>X50/X51*100</f>
        <v>-0.76880175399910522</v>
      </c>
      <c r="P34" s="18">
        <f>Y50/Y51*100</f>
        <v>3.6105239431709095</v>
      </c>
      <c r="Q34" s="18">
        <f>Z50/Z51*100</f>
        <v>2.5244951386187302</v>
      </c>
      <c r="S34" s="24"/>
      <c r="T34" s="24"/>
      <c r="U34" s="25" t="s">
        <v>20</v>
      </c>
      <c r="V34" s="29">
        <v>791287216</v>
      </c>
      <c r="W34" s="29">
        <v>977863116</v>
      </c>
      <c r="X34" s="29">
        <v>1484079753</v>
      </c>
      <c r="Y34" s="29">
        <v>1919446126</v>
      </c>
      <c r="Z34" s="29">
        <v>2404060243</v>
      </c>
    </row>
    <row r="35" spans="5:31" s="2" customFormat="1" ht="21.75" customHeight="1" x14ac:dyDescent="0.25">
      <c r="L35" s="11"/>
      <c r="S35" s="24"/>
      <c r="T35" s="24"/>
      <c r="U35" s="25" t="s">
        <v>14</v>
      </c>
      <c r="V35" s="31">
        <v>25286988</v>
      </c>
      <c r="W35" s="29">
        <v>27036366</v>
      </c>
      <c r="X35" s="29">
        <v>18511639</v>
      </c>
      <c r="Y35" s="29">
        <v>78693508</v>
      </c>
      <c r="Z35" s="29">
        <v>43985353</v>
      </c>
      <c r="AA35" s="16"/>
      <c r="AB35" s="16"/>
      <c r="AC35" s="16"/>
      <c r="AD35" s="16"/>
    </row>
    <row r="36" spans="5:31" ht="21.75" customHeight="1" x14ac:dyDescent="0.25">
      <c r="F36" s="42" t="s">
        <v>4</v>
      </c>
      <c r="G36" s="42"/>
      <c r="H36" s="42"/>
      <c r="I36" s="42"/>
      <c r="J36" s="42"/>
      <c r="U36" s="25" t="s">
        <v>15</v>
      </c>
      <c r="V36" s="29">
        <v>27036366</v>
      </c>
      <c r="W36" s="29">
        <v>18511639</v>
      </c>
      <c r="X36" s="29">
        <v>78693508</v>
      </c>
      <c r="Y36" s="29">
        <v>43985353</v>
      </c>
      <c r="Z36" s="29">
        <v>191391666</v>
      </c>
      <c r="AA36" s="16"/>
      <c r="AB36" s="16"/>
    </row>
    <row r="37" spans="5:31" ht="15.75" x14ac:dyDescent="0.25">
      <c r="F37" s="4">
        <v>2009</v>
      </c>
      <c r="G37" s="4">
        <v>2010</v>
      </c>
      <c r="H37" s="19">
        <v>2111</v>
      </c>
      <c r="I37" s="19">
        <v>2012</v>
      </c>
      <c r="J37" s="19">
        <v>2013</v>
      </c>
      <c r="U37" s="25" t="s">
        <v>16</v>
      </c>
      <c r="V37" s="14">
        <f>(V35+V36)/2</f>
        <v>26161677</v>
      </c>
      <c r="W37" s="14">
        <f>(W35+W36)/2</f>
        <v>22774002.5</v>
      </c>
      <c r="X37" s="14">
        <f>(X35+X36)/2</f>
        <v>48602573.5</v>
      </c>
      <c r="Y37" s="14">
        <f>(Y35+Y36)/2</f>
        <v>61339430.5</v>
      </c>
      <c r="Z37" s="14">
        <f>(Z35+Z36)/2</f>
        <v>117688509.5</v>
      </c>
      <c r="AA37" s="17"/>
    </row>
    <row r="38" spans="5:31" ht="15.75" x14ac:dyDescent="0.25">
      <c r="E38" s="5" t="s">
        <v>2</v>
      </c>
      <c r="F38" s="15">
        <f>V7/V5*100</f>
        <v>56.232685896731191</v>
      </c>
      <c r="G38" s="15">
        <f t="shared" ref="G38:J38" si="14">W7/W5*100</f>
        <v>32.034409949286783</v>
      </c>
      <c r="H38" s="15">
        <f t="shared" si="14"/>
        <v>39.214471543194861</v>
      </c>
      <c r="I38" s="15">
        <f t="shared" si="14"/>
        <v>29.89946935098795</v>
      </c>
      <c r="J38" s="15">
        <f t="shared" si="14"/>
        <v>20.126754521197157</v>
      </c>
      <c r="U38" s="25" t="s">
        <v>13</v>
      </c>
      <c r="V38" s="29">
        <v>690067685</v>
      </c>
      <c r="W38" s="29">
        <v>867782511</v>
      </c>
      <c r="X38" s="29">
        <v>1376748406</v>
      </c>
      <c r="Y38" s="29">
        <v>1600787909</v>
      </c>
      <c r="Z38" s="29">
        <v>1953544819</v>
      </c>
    </row>
    <row r="39" spans="5:31" ht="15.75" x14ac:dyDescent="0.25">
      <c r="E39" s="5" t="s">
        <v>8</v>
      </c>
      <c r="F39" s="15">
        <f>V25/V26*100</f>
        <v>6.5037455424110338</v>
      </c>
      <c r="G39" s="15">
        <f t="shared" ref="G39:J39" si="15">W25/W26*100</f>
        <v>2.689890392323512</v>
      </c>
      <c r="H39" s="15">
        <f t="shared" si="15"/>
        <v>0.11287224429554576</v>
      </c>
      <c r="I39" s="15">
        <f t="shared" si="15"/>
        <v>6.0346792984673199</v>
      </c>
      <c r="J39" s="15">
        <f t="shared" si="15"/>
        <v>2.6878941864944585</v>
      </c>
      <c r="U39" s="25" t="s">
        <v>17</v>
      </c>
      <c r="V39" s="32">
        <v>83020</v>
      </c>
      <c r="W39" s="29">
        <v>113528</v>
      </c>
      <c r="X39" s="29">
        <v>208889</v>
      </c>
      <c r="Y39" s="29">
        <v>580183</v>
      </c>
      <c r="Z39" s="29">
        <v>1882592</v>
      </c>
      <c r="AC39" s="16"/>
      <c r="AD39" s="16"/>
      <c r="AE39" s="16"/>
    </row>
    <row r="40" spans="5:31" x14ac:dyDescent="0.25">
      <c r="U40" s="25" t="s">
        <v>18</v>
      </c>
      <c r="V40" s="30">
        <v>113528</v>
      </c>
      <c r="W40" s="29">
        <v>208889</v>
      </c>
      <c r="X40" s="29">
        <v>580183</v>
      </c>
      <c r="Y40" s="29">
        <v>1882592</v>
      </c>
      <c r="Z40" s="29">
        <v>4035669</v>
      </c>
      <c r="AA40" s="16"/>
    </row>
    <row r="41" spans="5:31" x14ac:dyDescent="0.25">
      <c r="U41" s="25" t="s">
        <v>19</v>
      </c>
      <c r="V41" s="32">
        <f>(V39+V40)/2</f>
        <v>98274</v>
      </c>
      <c r="W41" s="32">
        <f>(W39+W40)/2</f>
        <v>161208.5</v>
      </c>
      <c r="X41" s="32">
        <f>(X39+X40)/2</f>
        <v>394536</v>
      </c>
      <c r="Y41" s="32">
        <f>(Y39+Y40)/2</f>
        <v>1231387.5</v>
      </c>
      <c r="Z41" s="32">
        <f>(Z39+Z40)/2</f>
        <v>2959130.5</v>
      </c>
    </row>
    <row r="42" spans="5:31" x14ac:dyDescent="0.25">
      <c r="U42" s="25" t="s">
        <v>20</v>
      </c>
      <c r="V42" s="29">
        <v>791287216</v>
      </c>
      <c r="W42" s="29">
        <v>977863116</v>
      </c>
      <c r="X42" s="29">
        <v>1484079753</v>
      </c>
      <c r="Y42" s="29">
        <v>1919446126</v>
      </c>
      <c r="Z42" s="29">
        <v>2404060243</v>
      </c>
    </row>
    <row r="43" spans="5:31" x14ac:dyDescent="0.25">
      <c r="M43" s="21"/>
      <c r="U43" s="25" t="s">
        <v>26</v>
      </c>
      <c r="V43" s="33">
        <v>57078770</v>
      </c>
      <c r="W43" s="29">
        <v>62248107</v>
      </c>
      <c r="X43" s="29">
        <v>109016329</v>
      </c>
      <c r="Y43" s="29">
        <v>198137315</v>
      </c>
      <c r="Z43" s="29">
        <v>339329147</v>
      </c>
    </row>
    <row r="44" spans="5:31" x14ac:dyDescent="0.25">
      <c r="U44" s="25" t="s">
        <v>27</v>
      </c>
      <c r="V44" s="33">
        <v>93289456</v>
      </c>
      <c r="W44" s="29">
        <v>245640298</v>
      </c>
      <c r="X44" s="29">
        <v>390733503</v>
      </c>
      <c r="Y44" s="40">
        <v>557525418</v>
      </c>
      <c r="Z44" s="29">
        <v>538075762</v>
      </c>
      <c r="AA44" s="16"/>
      <c r="AC44" s="16"/>
      <c r="AD44" s="16"/>
    </row>
    <row r="45" spans="5:31" x14ac:dyDescent="0.25">
      <c r="U45" s="28" t="s">
        <v>28</v>
      </c>
      <c r="V45" s="14">
        <f>V43-V44</f>
        <v>-36210686</v>
      </c>
      <c r="W45" s="14">
        <f>W43-W44</f>
        <v>-183392191</v>
      </c>
      <c r="X45" s="14">
        <f>X43-X44</f>
        <v>-281717174</v>
      </c>
      <c r="Y45" s="14">
        <f>Y43-Y44</f>
        <v>-359388103</v>
      </c>
      <c r="Z45" s="14">
        <f>Z43-Z44</f>
        <v>-198746615</v>
      </c>
    </row>
    <row r="46" spans="5:31" x14ac:dyDescent="0.25">
      <c r="E46" s="11"/>
      <c r="F46" s="42" t="s">
        <v>39</v>
      </c>
      <c r="G46" s="42"/>
      <c r="H46" s="42"/>
      <c r="I46" s="42"/>
      <c r="J46" s="42"/>
      <c r="U46" s="25" t="s">
        <v>29</v>
      </c>
      <c r="V46" s="34">
        <v>62248107</v>
      </c>
      <c r="W46" s="29">
        <v>109016329</v>
      </c>
      <c r="X46" s="29">
        <v>198137315</v>
      </c>
      <c r="Y46" s="40">
        <v>339329147</v>
      </c>
      <c r="Z46" s="29">
        <v>1191494023</v>
      </c>
    </row>
    <row r="47" spans="5:31" x14ac:dyDescent="0.25">
      <c r="E47" s="11"/>
      <c r="F47" s="20">
        <v>2009</v>
      </c>
      <c r="G47" s="20">
        <v>2010</v>
      </c>
      <c r="H47" s="20">
        <v>2011</v>
      </c>
      <c r="I47" s="20">
        <v>2012</v>
      </c>
      <c r="J47" s="20">
        <v>2013</v>
      </c>
      <c r="U47" s="25" t="s">
        <v>30</v>
      </c>
      <c r="V47" s="34">
        <v>245640298</v>
      </c>
      <c r="W47" s="29">
        <v>390733503</v>
      </c>
      <c r="X47" s="29">
        <v>557525418</v>
      </c>
      <c r="Y47" s="40">
        <v>538075762</v>
      </c>
      <c r="Z47" s="29">
        <v>677597387</v>
      </c>
    </row>
    <row r="48" spans="5:31" ht="15.75" x14ac:dyDescent="0.25">
      <c r="E48" s="5" t="s">
        <v>35</v>
      </c>
      <c r="F48" s="18">
        <f>V30/V31</f>
        <v>0.25341162466754541</v>
      </c>
      <c r="G48" s="18">
        <f t="shared" ref="G48:J48" si="16">W30/W31</f>
        <v>0.2790043038618063</v>
      </c>
      <c r="H48" s="18">
        <f t="shared" si="16"/>
        <v>0.35538705250564917</v>
      </c>
      <c r="I48" s="18">
        <f t="shared" si="16"/>
        <v>0.63063451462435505</v>
      </c>
      <c r="J48" s="18">
        <f t="shared" si="16"/>
        <v>1.7584100025462466</v>
      </c>
      <c r="U48" s="28" t="s">
        <v>31</v>
      </c>
      <c r="V48" s="14">
        <f>V46-V47</f>
        <v>-183392191</v>
      </c>
      <c r="W48" s="14">
        <f>W46-W47</f>
        <v>-281717174</v>
      </c>
      <c r="X48" s="14">
        <f>X46-X47</f>
        <v>-359388103</v>
      </c>
      <c r="Y48" s="14">
        <f>Y46-Y47</f>
        <v>-198746615</v>
      </c>
      <c r="Z48" s="14">
        <f>Z46-Z47</f>
        <v>513896636</v>
      </c>
    </row>
    <row r="49" spans="5:27" ht="15.75" x14ac:dyDescent="0.25">
      <c r="E49" s="5" t="s">
        <v>37</v>
      </c>
      <c r="F49" s="18">
        <f>(V30-V32)/V31</f>
        <v>0.25294945294358828</v>
      </c>
      <c r="G49" s="18">
        <f t="shared" ref="G49:J49" si="17">(W30-W32)/W31</f>
        <v>0.27846969651844777</v>
      </c>
      <c r="H49" s="18">
        <f t="shared" si="17"/>
        <v>0.35434641295583047</v>
      </c>
      <c r="I49" s="18">
        <f t="shared" si="17"/>
        <v>0.62713576568795526</v>
      </c>
      <c r="J49" s="18">
        <f t="shared" si="17"/>
        <v>1.7524541516568746</v>
      </c>
      <c r="U49" s="28" t="s">
        <v>21</v>
      </c>
      <c r="V49" s="14">
        <f>(V45+V48)/2</f>
        <v>-109801438.5</v>
      </c>
      <c r="W49" s="14">
        <f>(W45+W48)/2</f>
        <v>-232554682.5</v>
      </c>
      <c r="X49" s="14">
        <f>(X45+X48)/2</f>
        <v>-320552638.5</v>
      </c>
      <c r="Y49" s="14">
        <f>(Y45+Y48)/2</f>
        <v>-279067359</v>
      </c>
      <c r="Z49" s="14">
        <f>(Z45+Z48)/2</f>
        <v>157575010.5</v>
      </c>
    </row>
    <row r="50" spans="5:27" ht="15.75" x14ac:dyDescent="0.25">
      <c r="E50" s="5" t="s">
        <v>38</v>
      </c>
      <c r="F50" s="18">
        <f>V50/V51*100</f>
        <v>1.7555343576944122</v>
      </c>
      <c r="G50" s="18">
        <f t="shared" ref="G50:J50" si="18">W50/W51*100</f>
        <v>1.6372624461175409</v>
      </c>
      <c r="H50" s="18">
        <f>X50/X51*100</f>
        <v>-0.76880175399910522</v>
      </c>
      <c r="I50" s="18">
        <f t="shared" si="18"/>
        <v>3.6105239431709095</v>
      </c>
      <c r="J50" s="18">
        <f t="shared" si="18"/>
        <v>2.5244951386187302</v>
      </c>
      <c r="M50" s="42" t="s">
        <v>9</v>
      </c>
      <c r="N50" s="42"/>
      <c r="O50" s="42"/>
      <c r="P50" s="42"/>
      <c r="Q50" s="42"/>
      <c r="U50" s="25" t="s">
        <v>22</v>
      </c>
      <c r="V50" s="29">
        <v>12102999</v>
      </c>
      <c r="W50" s="29">
        <v>20237310</v>
      </c>
      <c r="X50" s="29">
        <v>-14085900</v>
      </c>
      <c r="Y50" s="40">
        <v>126303516</v>
      </c>
      <c r="Z50" s="29">
        <v>88312006</v>
      </c>
    </row>
    <row r="51" spans="5:27" x14ac:dyDescent="0.25">
      <c r="M51" s="20">
        <v>2009</v>
      </c>
      <c r="N51" s="20">
        <v>2010</v>
      </c>
      <c r="O51" s="20">
        <v>2011</v>
      </c>
      <c r="P51" s="20">
        <v>2012</v>
      </c>
      <c r="Q51" s="20">
        <v>2013</v>
      </c>
      <c r="U51" s="25" t="s">
        <v>23</v>
      </c>
      <c r="V51" s="34">
        <v>689419660</v>
      </c>
      <c r="W51" s="29">
        <v>1236045574</v>
      </c>
      <c r="X51" s="29">
        <v>1832188848</v>
      </c>
      <c r="Y51" s="29">
        <v>3498204637</v>
      </c>
      <c r="Z51" s="29">
        <v>3498204637</v>
      </c>
    </row>
    <row r="52" spans="5:27" ht="15.75" x14ac:dyDescent="0.25">
      <c r="L52" s="5" t="s">
        <v>7</v>
      </c>
      <c r="M52" s="18">
        <f>V42/V49</f>
        <v>-7.2065286831374253</v>
      </c>
      <c r="N52" s="18">
        <f>W42/W49</f>
        <v>-4.2048739053018211</v>
      </c>
      <c r="O52" s="18">
        <f>X42/X49</f>
        <v>-4.6297536652470885</v>
      </c>
      <c r="P52" s="18">
        <f t="shared" ref="P52:Q52" si="19">Y42/Y49</f>
        <v>-6.8780746443370324</v>
      </c>
      <c r="Q52" s="18">
        <f t="shared" si="19"/>
        <v>15.256608489961041</v>
      </c>
      <c r="AA52" s="16"/>
    </row>
    <row r="53" spans="5:27" ht="15.75" x14ac:dyDescent="0.25">
      <c r="L53" s="5" t="s">
        <v>8</v>
      </c>
      <c r="M53" s="18">
        <f>V50/V51*100</f>
        <v>1.7555343576944122</v>
      </c>
      <c r="N53" s="18">
        <f t="shared" ref="N53:Q53" si="20">W50/W51*100</f>
        <v>1.6372624461175409</v>
      </c>
      <c r="O53" s="18">
        <f>X50/X51*100</f>
        <v>-0.76880175399910522</v>
      </c>
      <c r="P53" s="18">
        <f t="shared" si="20"/>
        <v>3.6105239431709095</v>
      </c>
      <c r="Q53" s="18">
        <f t="shared" si="20"/>
        <v>2.5244951386187302</v>
      </c>
      <c r="AA53" s="16"/>
    </row>
    <row r="54" spans="5:27" x14ac:dyDescent="0.25">
      <c r="U54" s="35"/>
      <c r="V54" s="47" t="s">
        <v>34</v>
      </c>
      <c r="W54" s="47"/>
      <c r="X54" s="47"/>
      <c r="Y54" s="47"/>
      <c r="Z54" s="47"/>
    </row>
    <row r="55" spans="5:27" x14ac:dyDescent="0.25">
      <c r="V55" s="36">
        <v>2009</v>
      </c>
      <c r="W55" s="36">
        <v>2010</v>
      </c>
      <c r="X55" s="36">
        <v>2011</v>
      </c>
      <c r="Y55" s="36">
        <v>2012</v>
      </c>
      <c r="Z55" s="36">
        <v>2013</v>
      </c>
    </row>
    <row r="56" spans="5:27" x14ac:dyDescent="0.25">
      <c r="U56" s="39" t="s">
        <v>24</v>
      </c>
      <c r="V56" s="37">
        <v>557506884</v>
      </c>
      <c r="W56" s="37">
        <v>286443361</v>
      </c>
      <c r="X56" s="37">
        <v>18516632</v>
      </c>
      <c r="Y56" s="37">
        <v>1133367233</v>
      </c>
      <c r="Z56" s="37">
        <v>682707427</v>
      </c>
    </row>
    <row r="57" spans="5:27" x14ac:dyDescent="0.25">
      <c r="F57" s="43" t="s">
        <v>9</v>
      </c>
      <c r="G57" s="44"/>
      <c r="H57" s="44"/>
      <c r="I57" s="44"/>
      <c r="J57" s="45"/>
      <c r="M57" s="42" t="s">
        <v>9</v>
      </c>
      <c r="N57" s="42"/>
      <c r="O57" s="42"/>
      <c r="P57" s="42"/>
      <c r="Q57" s="42"/>
      <c r="U57" s="39" t="s">
        <v>3</v>
      </c>
      <c r="V57" s="38">
        <v>12102999</v>
      </c>
      <c r="W57" s="38">
        <v>20237310</v>
      </c>
      <c r="X57" s="38">
        <v>-14085900</v>
      </c>
      <c r="Y57" s="41">
        <v>126303516</v>
      </c>
      <c r="Z57" s="38">
        <v>88312006</v>
      </c>
    </row>
    <row r="58" spans="5:27" x14ac:dyDescent="0.25">
      <c r="F58" s="20">
        <v>2009</v>
      </c>
      <c r="G58" s="20">
        <v>2010</v>
      </c>
      <c r="H58" s="20">
        <v>2011</v>
      </c>
      <c r="I58" s="20">
        <v>2012</v>
      </c>
      <c r="J58" s="20">
        <v>2013</v>
      </c>
      <c r="M58" s="23">
        <v>2009</v>
      </c>
      <c r="N58" s="23">
        <v>2010</v>
      </c>
      <c r="O58" s="23">
        <v>2011</v>
      </c>
      <c r="P58" s="23">
        <v>2012</v>
      </c>
      <c r="Q58" s="23">
        <v>2013</v>
      </c>
    </row>
    <row r="59" spans="5:27" ht="15.75" x14ac:dyDescent="0.25">
      <c r="E59" s="5" t="s">
        <v>33</v>
      </c>
      <c r="F59" s="18">
        <f>365/(V34/V37)</f>
        <v>12.067694146849455</v>
      </c>
      <c r="G59" s="18">
        <f t="shared" ref="G59:J59" si="21">365/(W34/W37)</f>
        <v>8.5006896941800605</v>
      </c>
      <c r="H59" s="18">
        <f t="shared" si="21"/>
        <v>11.95349460946389</v>
      </c>
      <c r="I59" s="18">
        <f t="shared" si="21"/>
        <v>11.664246174575885</v>
      </c>
      <c r="J59" s="18">
        <f t="shared" si="21"/>
        <v>17.868231918304719</v>
      </c>
      <c r="L59" s="5" t="s">
        <v>2</v>
      </c>
      <c r="M59" s="18">
        <f>V33/V31*100</f>
        <v>2.5721292684639225</v>
      </c>
      <c r="N59" s="18">
        <f t="shared" ref="N59:Q59" si="22">W33/W31*100</f>
        <v>12.613320491230054</v>
      </c>
      <c r="O59" s="18">
        <f t="shared" si="22"/>
        <v>3.5064525076056707</v>
      </c>
      <c r="P59" s="18">
        <f t="shared" si="22"/>
        <v>39.055882617511401</v>
      </c>
      <c r="Q59" s="18">
        <f t="shared" si="22"/>
        <v>129.48716860975736</v>
      </c>
    </row>
    <row r="60" spans="5:27" ht="15.75" x14ac:dyDescent="0.25">
      <c r="E60" s="5" t="s">
        <v>32</v>
      </c>
      <c r="F60" s="22">
        <f>365/(V38/V41)</f>
        <v>5.1980422760993364E-2</v>
      </c>
      <c r="G60" s="22">
        <f>365/(W38/W41)</f>
        <v>6.7806278363680916E-2</v>
      </c>
      <c r="H60" s="22">
        <f>365/(X38/X41)</f>
        <v>0.10459837060454168</v>
      </c>
      <c r="I60" s="22">
        <f>365/(Y38/Y41)</f>
        <v>0.28077200919188106</v>
      </c>
      <c r="J60" s="22">
        <f>365/(Z38/Z41)</f>
        <v>0.55288346701606961</v>
      </c>
      <c r="L60" s="5" t="s">
        <v>8</v>
      </c>
      <c r="M60" s="18">
        <f>V50/V51*100</f>
        <v>1.7555343576944122</v>
      </c>
      <c r="N60" s="18">
        <f t="shared" ref="N60:Q60" si="23">W50/W51*100</f>
        <v>1.6372624461175409</v>
      </c>
      <c r="O60" s="18">
        <f>X50/X51*100</f>
        <v>-0.76880175399910522</v>
      </c>
      <c r="P60" s="18">
        <f t="shared" si="23"/>
        <v>3.6105239431709095</v>
      </c>
      <c r="Q60" s="18">
        <f t="shared" si="23"/>
        <v>2.5244951386187302</v>
      </c>
      <c r="U60" s="35"/>
      <c r="V60" s="47" t="s">
        <v>40</v>
      </c>
      <c r="W60" s="47"/>
      <c r="X60" s="47"/>
      <c r="Y60" s="47"/>
      <c r="Z60" s="47"/>
    </row>
    <row r="61" spans="5:27" ht="15.75" x14ac:dyDescent="0.25">
      <c r="E61" s="5" t="s">
        <v>8</v>
      </c>
      <c r="F61" s="18">
        <f>V50/V51*100</f>
        <v>1.7555343576944122</v>
      </c>
      <c r="G61" s="18">
        <f t="shared" ref="G61:J61" si="24">W50/W51*100</f>
        <v>1.6372624461175409</v>
      </c>
      <c r="H61" s="18">
        <f>X50/X51*100</f>
        <v>-0.76880175399910522</v>
      </c>
      <c r="I61" s="18">
        <f t="shared" si="24"/>
        <v>3.6105239431709095</v>
      </c>
      <c r="J61" s="18">
        <f t="shared" si="24"/>
        <v>2.5244951386187302</v>
      </c>
      <c r="V61" s="36">
        <v>2009</v>
      </c>
      <c r="W61" s="36">
        <v>2010</v>
      </c>
      <c r="X61" s="36">
        <v>2011</v>
      </c>
      <c r="Y61" s="36">
        <v>2012</v>
      </c>
      <c r="Z61" s="36">
        <v>2013</v>
      </c>
    </row>
    <row r="62" spans="5:27" ht="15.75" thickBot="1" x14ac:dyDescent="0.3">
      <c r="U62" s="39" t="s">
        <v>24</v>
      </c>
      <c r="V62" s="48">
        <v>6.5</v>
      </c>
      <c r="W62" s="48">
        <v>2.69</v>
      </c>
      <c r="X62" s="48">
        <v>0.11</v>
      </c>
      <c r="Y62" s="48">
        <v>6.03</v>
      </c>
      <c r="Z62" s="48">
        <v>2.69</v>
      </c>
    </row>
    <row r="63" spans="5:27" ht="15.75" thickBot="1" x14ac:dyDescent="0.3">
      <c r="U63" s="39" t="s">
        <v>3</v>
      </c>
      <c r="V63" s="48">
        <v>1.76</v>
      </c>
      <c r="W63" s="48">
        <v>1.64</v>
      </c>
      <c r="X63" s="48">
        <v>-0.77</v>
      </c>
      <c r="Y63" s="48">
        <v>3.61</v>
      </c>
      <c r="Z63" s="48">
        <v>2.52</v>
      </c>
    </row>
    <row r="67" spans="5:10" x14ac:dyDescent="0.25">
      <c r="F67" s="43" t="s">
        <v>9</v>
      </c>
      <c r="G67" s="44"/>
      <c r="H67" s="44"/>
      <c r="I67" s="44"/>
      <c r="J67" s="45"/>
    </row>
    <row r="68" spans="5:10" x14ac:dyDescent="0.25">
      <c r="F68" s="20">
        <v>2009</v>
      </c>
      <c r="G68" s="20">
        <v>2010</v>
      </c>
      <c r="H68" s="20">
        <v>2011</v>
      </c>
      <c r="I68" s="20">
        <v>2012</v>
      </c>
      <c r="J68" s="20">
        <v>2013</v>
      </c>
    </row>
    <row r="69" spans="5:10" ht="15.75" x14ac:dyDescent="0.25">
      <c r="E69" s="5" t="s">
        <v>7</v>
      </c>
      <c r="F69" s="18">
        <f>V42/V49</f>
        <v>-7.2065286831374253</v>
      </c>
      <c r="G69" s="18">
        <f>W42/W49</f>
        <v>-4.2048739053018211</v>
      </c>
      <c r="H69" s="18">
        <f>X42/X49</f>
        <v>-4.6297536652470885</v>
      </c>
      <c r="I69" s="18">
        <f t="shared" ref="I69:J69" si="25">Y42/Y49</f>
        <v>-6.8780746443370324</v>
      </c>
      <c r="J69" s="18">
        <f t="shared" si="25"/>
        <v>15.256608489961041</v>
      </c>
    </row>
    <row r="70" spans="5:10" ht="15.75" x14ac:dyDescent="0.25">
      <c r="E70" s="5" t="s">
        <v>8</v>
      </c>
      <c r="F70" s="18">
        <f>V50/V51*100</f>
        <v>1.7555343576944122</v>
      </c>
      <c r="G70" s="18">
        <f t="shared" ref="G70:J70" si="26">W50/W51*100</f>
        <v>1.6372624461175409</v>
      </c>
      <c r="H70" s="18">
        <f>X50/X51*100</f>
        <v>-0.76880175399910522</v>
      </c>
      <c r="I70" s="18">
        <f t="shared" si="26"/>
        <v>3.6105239431709095</v>
      </c>
      <c r="J70" s="18">
        <f t="shared" si="26"/>
        <v>2.5244951386187302</v>
      </c>
    </row>
  </sheetData>
  <mergeCells count="15">
    <mergeCell ref="F46:J46"/>
    <mergeCell ref="F57:J57"/>
    <mergeCell ref="F67:J67"/>
    <mergeCell ref="M50:Q50"/>
    <mergeCell ref="U2:Z2"/>
    <mergeCell ref="U28:Z28"/>
    <mergeCell ref="F14:J14"/>
    <mergeCell ref="F36:J36"/>
    <mergeCell ref="F4:J4"/>
    <mergeCell ref="F20:J20"/>
    <mergeCell ref="M14:Q14"/>
    <mergeCell ref="M26:Q26"/>
    <mergeCell ref="V54:Z54"/>
    <mergeCell ref="M57:Q57"/>
    <mergeCell ref="V60:Z6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J7" sqref="J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H1" workbookViewId="0">
      <selection activeCell="G16" sqref="G1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Sayfa1</vt:lpstr>
      <vt:lpstr>thy</vt:lpstr>
      <vt:lpstr>PEGASUS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Pc-1</dc:creator>
  <cp:lastModifiedBy>Santral IT</cp:lastModifiedBy>
  <dcterms:created xsi:type="dcterms:W3CDTF">2014-04-09T11:22:24Z</dcterms:created>
  <dcterms:modified xsi:type="dcterms:W3CDTF">2014-06-07T12:25:25Z</dcterms:modified>
</cp:coreProperties>
</file>